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evy Register"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2">
    <numFmt numFmtId="164" formatCode="DD/MM/YYYY"/>
    <numFmt numFmtId="165" formatCode="$#,##0.00"/>
  </numFmts>
  <fonts count="15">
    <font>
      <name val="Calibri"/>
      <family val="2"/>
      <color theme="1"/>
      <sz val="11"/>
      <scheme val="minor"/>
    </font>
    <font>
      <name val="Calibri"/>
      <b val="1"/>
      <color rgb="00FFFFFF"/>
      <sz val="14"/>
    </font>
    <font>
      <name val="Calibri"/>
      <b val="1"/>
      <color rgb="00FFFFFF"/>
      <sz val="11"/>
    </font>
    <font>
      <name val="Calibri"/>
      <b val="1"/>
      <color rgb="001E293B"/>
      <sz val="10"/>
    </font>
    <font>
      <name val="Calibri"/>
      <sz val="10"/>
    </font>
    <font>
      <name val="Calibri"/>
      <b val="1"/>
      <sz val="10"/>
    </font>
    <font>
      <name val="Calibri"/>
      <b val="1"/>
      <color rgb="0016A34A"/>
      <sz val="11"/>
    </font>
    <font>
      <name val="Calibri"/>
      <b val="1"/>
      <color rgb="0016A34A"/>
      <sz val="10"/>
    </font>
    <font>
      <name val="Calibri"/>
      <i val="1"/>
      <color rgb="0064748B"/>
      <sz val="9"/>
    </font>
    <font>
      <name val="Calibri"/>
      <b val="1"/>
      <color rgb="00DC2626"/>
      <sz val="11"/>
    </font>
    <font>
      <name val="Calibri"/>
      <b val="1"/>
      <color rgb="0000843D"/>
      <sz val="11"/>
    </font>
    <font>
      <name val="Calibri"/>
      <b val="1"/>
      <color rgb="00FFFFFF"/>
      <sz val="15"/>
    </font>
    <font>
      <name val="Calibri"/>
      <b val="1"/>
      <color rgb="00475569"/>
      <sz val="10"/>
    </font>
    <font>
      <name val="Calibri"/>
      <b val="1"/>
      <color rgb="001E293B"/>
      <sz val="13"/>
    </font>
    <font>
      <name val="Calibri"/>
      <b val="1"/>
      <color rgb="00FFFFFF"/>
      <sz val="10"/>
    </font>
  </fonts>
  <fills count="10">
    <fill>
      <patternFill/>
    </fill>
    <fill>
      <patternFill patternType="gray125"/>
    </fill>
    <fill>
      <patternFill patternType="solid">
        <fgColor rgb="001E293B"/>
      </patternFill>
    </fill>
    <fill>
      <patternFill patternType="solid">
        <fgColor rgb="00FFFFFF"/>
      </patternFill>
    </fill>
    <fill>
      <patternFill patternType="solid">
        <fgColor rgb="00FFFBEB"/>
      </patternFill>
    </fill>
    <fill>
      <patternFill patternType="solid">
        <fgColor rgb="00DCFCE7"/>
      </patternFill>
    </fill>
    <fill>
      <patternFill patternType="solid">
        <fgColor rgb="00F8FAFC"/>
      </patternFill>
    </fill>
    <fill>
      <patternFill patternType="solid">
        <fgColor rgb="00FEE2E2"/>
      </patternFill>
    </fill>
    <fill>
      <patternFill patternType="solid">
        <fgColor rgb="0000843D"/>
      </patternFill>
    </fill>
    <fill>
      <patternFill patternType="solid">
        <fgColor rgb="00F0FDFA"/>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52">
    <xf numFmtId="0" fontId="0" fillId="0" borderId="0" pivotButton="0" quotePrefix="0" xfId="0"/>
    <xf numFmtId="0" fontId="1" fillId="2" borderId="1" applyAlignment="1" pivotButton="0" quotePrefix="0" xfId="0">
      <alignment horizontal="center" vertical="center"/>
    </xf>
    <xf numFmtId="0" fontId="2" fillId="2" borderId="1" applyAlignment="1" pivotButton="0" quotePrefix="0" xfId="0">
      <alignment horizontal="center" vertical="center"/>
    </xf>
    <xf numFmtId="0" fontId="3" fillId="3" borderId="1" applyAlignment="1" pivotButton="0" quotePrefix="0" xfId="0">
      <alignment horizontal="left" vertical="center"/>
    </xf>
    <xf numFmtId="164" fontId="4" fillId="4" borderId="1" applyAlignment="1" pivotButton="0" quotePrefix="0" xfId="0">
      <alignment horizontal="left" vertical="center"/>
    </xf>
    <xf numFmtId="0" fontId="4" fillId="4" borderId="1" applyAlignment="1" pivotButton="0" quotePrefix="0" xfId="0">
      <alignment horizontal="left" vertical="center"/>
    </xf>
    <xf numFmtId="0" fontId="5" fillId="4" borderId="1" applyAlignment="1" pivotButton="0" quotePrefix="0" xfId="0">
      <alignment horizontal="left" vertical="center"/>
    </xf>
    <xf numFmtId="0" fontId="4" fillId="3" borderId="1" applyAlignment="1" pivotButton="0" quotePrefix="0" xfId="0">
      <alignment horizontal="left" vertical="center"/>
    </xf>
    <xf numFmtId="0" fontId="4" fillId="4" borderId="1" applyAlignment="1" pivotButton="0" quotePrefix="0" xfId="0">
      <alignment horizontal="center" vertical="center"/>
    </xf>
    <xf numFmtId="165" fontId="4" fillId="4" borderId="1" applyAlignment="1" pivotButton="0" quotePrefix="0" xfId="0">
      <alignment horizontal="right" vertical="center"/>
    </xf>
    <xf numFmtId="165" fontId="6" fillId="3" borderId="1" applyAlignment="1" pivotButton="0" quotePrefix="0" xfId="0">
      <alignment horizontal="right" vertical="center"/>
    </xf>
    <xf numFmtId="9" fontId="4" fillId="4" borderId="1" applyAlignment="1" pivotButton="0" quotePrefix="0" xfId="0">
      <alignment horizontal="center" vertical="center"/>
    </xf>
    <xf numFmtId="165" fontId="4" fillId="3" borderId="1" applyAlignment="1" pivotButton="0" quotePrefix="0" xfId="0">
      <alignment horizontal="right" vertical="center"/>
    </xf>
    <xf numFmtId="165" fontId="3" fillId="3" borderId="1" applyAlignment="1" pivotButton="0" quotePrefix="0" xfId="0">
      <alignment horizontal="right" vertical="center"/>
    </xf>
    <xf numFmtId="0" fontId="7" fillId="5" borderId="1" applyAlignment="1" pivotButton="0" quotePrefix="0" xfId="0">
      <alignment horizontal="center" vertical="center"/>
    </xf>
    <xf numFmtId="0" fontId="8" fillId="3" borderId="1" applyAlignment="1" pivotButton="0" quotePrefix="0" xfId="0">
      <alignment horizontal="left" vertical="center" wrapText="1"/>
    </xf>
    <xf numFmtId="0" fontId="3" fillId="6" borderId="1" applyAlignment="1" pivotButton="0" quotePrefix="0" xfId="0">
      <alignment horizontal="left" vertical="center"/>
    </xf>
    <xf numFmtId="0" fontId="4" fillId="6" borderId="1" applyAlignment="1" pivotButton="0" quotePrefix="0" xfId="0">
      <alignment horizontal="left" vertical="center"/>
    </xf>
    <xf numFmtId="165" fontId="6" fillId="6" borderId="1" applyAlignment="1" pivotButton="0" quotePrefix="0" xfId="0">
      <alignment horizontal="right" vertical="center"/>
    </xf>
    <xf numFmtId="165" fontId="4" fillId="6" borderId="1" applyAlignment="1" pivotButton="0" quotePrefix="0" xfId="0">
      <alignment horizontal="right" vertical="center"/>
    </xf>
    <xf numFmtId="165" fontId="3" fillId="6" borderId="1" applyAlignment="1" pivotButton="0" quotePrefix="0" xfId="0">
      <alignment horizontal="right" vertical="center"/>
    </xf>
    <xf numFmtId="0" fontId="9" fillId="7" borderId="1" applyAlignment="1" pivotButton="0" quotePrefix="0" xfId="0">
      <alignment horizontal="center" vertical="center"/>
    </xf>
    <xf numFmtId="0" fontId="8" fillId="6" borderId="1" applyAlignment="1" pivotButton="0" quotePrefix="0" xfId="0">
      <alignment horizontal="left" vertical="center" wrapText="1"/>
    </xf>
    <xf numFmtId="0" fontId="4" fillId="3" borderId="1" applyAlignment="1" pivotButton="0" quotePrefix="0" xfId="0">
      <alignment horizontal="center" vertical="center"/>
    </xf>
    <xf numFmtId="0" fontId="4" fillId="6" borderId="1" applyAlignment="1" pivotButton="0" quotePrefix="0" xfId="0">
      <alignment horizontal="center" vertical="center"/>
    </xf>
    <xf numFmtId="0" fontId="2" fillId="8" borderId="1" applyAlignment="1" pivotButton="0" quotePrefix="0" xfId="0">
      <alignment horizontal="center" vertical="center"/>
    </xf>
    <xf numFmtId="0" fontId="0" fillId="8" borderId="1" pivotButton="0" quotePrefix="0" xfId="0"/>
    <xf numFmtId="0" fontId="3" fillId="9" borderId="1" applyAlignment="1" pivotButton="0" quotePrefix="0" xfId="0">
      <alignment horizontal="right" vertical="center"/>
    </xf>
    <xf numFmtId="165" fontId="10" fillId="9" borderId="1" applyAlignment="1" pivotButton="0" quotePrefix="0" xfId="0">
      <alignment horizontal="right" vertical="center"/>
    </xf>
    <xf numFmtId="1" fontId="10" fillId="9" borderId="1" applyAlignment="1" pivotButton="0" quotePrefix="0" xfId="0">
      <alignment horizontal="right" vertical="center"/>
    </xf>
    <xf numFmtId="0" fontId="0" fillId="9" borderId="1" pivotButton="0" quotePrefix="0" xfId="0"/>
    <xf numFmtId="0" fontId="11" fillId="2" borderId="1" applyAlignment="1" pivotButton="0" quotePrefix="0" xfId="0">
      <alignment horizontal="center" vertical="center"/>
    </xf>
    <xf numFmtId="0" fontId="12" fillId="9" borderId="1" applyAlignment="1" pivotButton="0" quotePrefix="0" xfId="0">
      <alignment horizontal="left" vertical="center"/>
    </xf>
    <xf numFmtId="165" fontId="13" fillId="9" borderId="1" applyAlignment="1" pivotButton="0" quotePrefix="0" xfId="0">
      <alignment horizontal="right" vertical="center"/>
    </xf>
    <xf numFmtId="1" fontId="13" fillId="9" borderId="1" applyAlignment="1" pivotButton="0" quotePrefix="0" xfId="0">
      <alignment horizontal="right" vertical="center"/>
    </xf>
    <xf numFmtId="0" fontId="2" fillId="8" borderId="1" applyAlignment="1" pivotButton="0" quotePrefix="0" xfId="0">
      <alignment horizontal="left" vertical="center"/>
    </xf>
    <xf numFmtId="0" fontId="5" fillId="6" borderId="1" applyAlignment="1" pivotButton="0" quotePrefix="0" xfId="0">
      <alignment horizontal="left" vertical="center"/>
    </xf>
    <xf numFmtId="3" fontId="4" fillId="6" borderId="1" applyAlignment="1" pivotButton="0" quotePrefix="0" xfId="0">
      <alignment horizontal="right" vertical="center"/>
    </xf>
    <xf numFmtId="165" fontId="7" fillId="6" borderId="1" applyAlignment="1" pivotButton="0" quotePrefix="0" xfId="0">
      <alignment horizontal="right" vertical="center"/>
    </xf>
    <xf numFmtId="10" fontId="4" fillId="6" borderId="1" applyAlignment="1" pivotButton="0" quotePrefix="0" xfId="0">
      <alignment horizontal="right" vertical="center"/>
    </xf>
    <xf numFmtId="0" fontId="5" fillId="3" borderId="1" applyAlignment="1" pivotButton="0" quotePrefix="0" xfId="0">
      <alignment horizontal="left" vertical="center"/>
    </xf>
    <xf numFmtId="3" fontId="4" fillId="3" borderId="1" applyAlignment="1" pivotButton="0" quotePrefix="0" xfId="0">
      <alignment horizontal="right" vertical="center"/>
    </xf>
    <xf numFmtId="165" fontId="7" fillId="3" borderId="1" applyAlignment="1" pivotButton="0" quotePrefix="0" xfId="0">
      <alignment horizontal="right" vertical="center"/>
    </xf>
    <xf numFmtId="10" fontId="4" fillId="3" borderId="1" applyAlignment="1" pivotButton="0" quotePrefix="0" xfId="0">
      <alignment horizontal="right" vertical="center"/>
    </xf>
    <xf numFmtId="0" fontId="14" fillId="2" borderId="1" applyAlignment="1" pivotButton="0" quotePrefix="0" xfId="0">
      <alignment horizontal="center" vertical="center"/>
    </xf>
    <xf numFmtId="3" fontId="14" fillId="2" borderId="1" applyAlignment="1" pivotButton="0" quotePrefix="0" xfId="0">
      <alignment horizontal="right" vertical="center"/>
    </xf>
    <xf numFmtId="165" fontId="14" fillId="2" borderId="1" applyAlignment="1" pivotButton="0" quotePrefix="0" xfId="0">
      <alignment horizontal="right" vertical="center"/>
    </xf>
    <xf numFmtId="10" fontId="14" fillId="2" borderId="1" applyAlignment="1" pivotButton="0" quotePrefix="0" xfId="0">
      <alignment horizontal="right" vertical="center"/>
    </xf>
    <xf numFmtId="0" fontId="3" fillId="9" borderId="1" applyAlignment="1" pivotButton="0" quotePrefix="0" xfId="0">
      <alignment horizontal="left" vertical="top" wrapText="1"/>
    </xf>
    <xf numFmtId="0" fontId="4" fillId="3" borderId="1" applyAlignment="1" pivotButton="0" quotePrefix="0" xfId="0">
      <alignment horizontal="left" vertical="top" wrapText="1"/>
    </xf>
    <xf numFmtId="0" fontId="0" fillId="0" borderId="4" pivotButton="0" quotePrefix="0" xfId="0"/>
    <xf numFmtId="0" fontId="0" fillId="0" borderId="5"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Gross Levy by ACC Classification Unit</a:t>
            </a:r>
          </a:p>
        </rich>
      </tx>
    </title>
    <plotArea>
      <barChart>
        <barDir val="col"/>
        <grouping val="clustered"/>
        <ser>
          <idx val="0"/>
          <order val="0"/>
          <tx>
            <strRef>
              <f>'Summary Dashboard'!C10</f>
            </strRef>
          </tx>
          <spPr>
            <a:solidFill xmlns:a="http://schemas.openxmlformats.org/drawingml/2006/main">
              <a:srgbClr val="00843D"/>
            </a:solidFill>
            <a:ln xmlns:a="http://schemas.openxmlformats.org/drawingml/2006/main">
              <a:solidFill>
                <a:srgbClr val="1E293B"/>
              </a:solidFill>
              <a:prstDash val="solid"/>
            </a:ln>
          </spPr>
          <cat>
            <numRef>
              <f>'Summary Dashboard'!$A$11:$A$18</f>
            </numRef>
          </cat>
          <val>
            <numRef>
              <f>'Summary Dashboard'!$C$11:$C$18</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Classification Unit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Gross Levy (NZD)</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Share of Total Gross Levy by Classification</a:t>
            </a:r>
          </a:p>
        </rich>
      </tx>
    </title>
    <plotArea>
      <pieChart>
        <varyColors val="1"/>
        <ser>
          <idx val="0"/>
          <order val="0"/>
          <tx>
            <strRef>
              <f>'Summary Dashboard'!C10</f>
            </strRef>
          </tx>
          <spPr>
            <a:ln xmlns:a="http://schemas.openxmlformats.org/drawingml/2006/main">
              <a:prstDash val="solid"/>
            </a:ln>
          </spPr>
          <cat>
            <numRef>
              <f>'Summary Dashboard'!$A$11:$A$18</f>
            </numRef>
          </cat>
          <val>
            <numRef>
              <f>'Summary Dashboard'!$C$11:$C$18</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21</row>
      <rowOff>0</rowOff>
    </from>
    <ext cx="8640000" cy="50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21</row>
      <rowOff>0</rowOff>
    </from>
    <ext cx="6480000" cy="50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Q14"/>
  <sheetViews>
    <sheetView workbookViewId="0">
      <pane ySplit="2" topLeftCell="A3" activePane="bottomLeft" state="frozen"/>
      <selection pane="bottomLeft" activeCell="A1" sqref="A1"/>
    </sheetView>
  </sheetViews>
  <sheetFormatPr baseColWidth="8" defaultRowHeight="15"/>
  <cols>
    <col width="10" customWidth="1" min="1" max="1"/>
    <col width="14" customWidth="1" min="2" max="2"/>
    <col width="12" customWidth="1" min="3" max="3"/>
    <col width="28" customWidth="1" min="4" max="4"/>
    <col width="18" customWidth="1" min="5" max="5"/>
    <col width="30" customWidth="1" min="6" max="6"/>
    <col width="28" customWidth="1" min="7" max="7"/>
    <col width="16" customWidth="1" min="8" max="8"/>
    <col width="11" customWidth="1" min="9" max="9"/>
    <col width="18" customWidth="1" min="10" max="10"/>
    <col width="18" customWidth="1" min="11" max="11"/>
    <col width="10" customWidth="1" min="12" max="12"/>
    <col width="18" customWidth="1" min="13" max="13"/>
    <col width="18" customWidth="1" min="14" max="14"/>
    <col width="16" customWidth="1" min="15" max="15"/>
    <col width="14" customWidth="1" min="16" max="16"/>
    <col width="30" customWidth="1" min="17" max="17"/>
  </cols>
  <sheetData>
    <row r="1" ht="32" customHeight="1">
      <c r="A1" s="1" t="inlineStr">
        <is>
          <t>ACC Classification Unit Levy Register — New Zealand</t>
        </is>
      </c>
      <c r="B1" s="50" t="n"/>
      <c r="C1" s="50" t="n"/>
      <c r="D1" s="50" t="n"/>
      <c r="E1" s="50" t="n"/>
      <c r="F1" s="50" t="n"/>
      <c r="G1" s="50" t="n"/>
      <c r="H1" s="50" t="n"/>
      <c r="I1" s="50" t="n"/>
      <c r="J1" s="50" t="n"/>
      <c r="K1" s="50" t="n"/>
      <c r="L1" s="50" t="n"/>
      <c r="M1" s="50" t="n"/>
      <c r="N1" s="50" t="n"/>
      <c r="O1" s="50" t="n"/>
      <c r="P1" s="50" t="n"/>
      <c r="Q1" s="51" t="n"/>
    </row>
    <row r="2" ht="28" customHeight="1">
      <c r="A2" s="2" t="inlineStr">
        <is>
          <t>Record ID</t>
        </is>
      </c>
      <c r="B2" s="2" t="inlineStr">
        <is>
          <t>Invoice Date</t>
        </is>
      </c>
      <c r="C2" s="2" t="inlineStr">
        <is>
          <t>Levy Period</t>
        </is>
      </c>
      <c r="D2" s="2" t="inlineStr">
        <is>
          <t>Client / Business Name</t>
        </is>
      </c>
      <c r="E2" s="2" t="inlineStr">
        <is>
          <t>NZBN / IRD Number</t>
        </is>
      </c>
      <c r="F2" s="2" t="inlineStr">
        <is>
          <t>Industry / Activity Description</t>
        </is>
      </c>
      <c r="G2" s="2" t="inlineStr">
        <is>
          <t>ACC Classification Unit</t>
        </is>
      </c>
      <c r="H2" s="2" t="inlineStr">
        <is>
          <t>Levy Class Code</t>
        </is>
      </c>
      <c r="I2" s="2" t="inlineStr">
        <is>
          <t>Unit Count</t>
        </is>
      </c>
      <c r="J2" s="2" t="inlineStr">
        <is>
          <t>Rate per Unit (NZD)</t>
        </is>
      </c>
      <c r="K2" s="2" t="inlineStr">
        <is>
          <t>Gross Levy (NZD)</t>
        </is>
      </c>
      <c r="L2" s="2" t="inlineStr">
        <is>
          <t>GST Rate</t>
        </is>
      </c>
      <c r="M2" s="2" t="inlineStr">
        <is>
          <t>GST Amount (NZD)</t>
        </is>
      </c>
      <c r="N2" s="2" t="inlineStr">
        <is>
          <t>Total Payable (NZD)</t>
        </is>
      </c>
      <c r="O2" s="2" t="inlineStr">
        <is>
          <t>Payment Status</t>
        </is>
      </c>
      <c r="P2" s="2" t="inlineStr">
        <is>
          <t>Due Date</t>
        </is>
      </c>
      <c r="Q2" s="2" t="inlineStr">
        <is>
          <t>Notes</t>
        </is>
      </c>
    </row>
    <row r="3">
      <c r="A3" s="3" t="inlineStr">
        <is>
          <t>ACC-001</t>
        </is>
      </c>
      <c r="B3" s="4" t="inlineStr">
        <is>
          <t>15/01/2026</t>
        </is>
      </c>
      <c r="C3" s="5" t="inlineStr">
        <is>
          <t>2026 Q1</t>
        </is>
      </c>
      <c r="D3" s="6" t="inlineStr">
        <is>
          <t>Aroha Cleaning Services Ltd</t>
        </is>
      </c>
      <c r="E3" s="5" t="inlineStr">
        <is>
          <t>9429041234567</t>
        </is>
      </c>
      <c r="F3" s="7" t="inlineStr">
        <is>
          <t>Commercial Cleaning Services</t>
        </is>
      </c>
      <c r="G3" s="5" t="inlineStr">
        <is>
          <t>Cleaning Services</t>
        </is>
      </c>
      <c r="H3" s="8" t="inlineStr">
        <is>
          <t>CL-330</t>
        </is>
      </c>
      <c r="I3" s="8" t="n">
        <v>8</v>
      </c>
      <c r="J3" s="9" t="n">
        <v>142.5</v>
      </c>
      <c r="K3" s="10">
        <f>I3*J3</f>
        <v/>
      </c>
      <c r="L3" s="11" t="n">
        <v>0.15</v>
      </c>
      <c r="M3" s="12">
        <f>K3*L3</f>
        <v/>
      </c>
      <c r="N3" s="13">
        <f>K3+M3</f>
        <v/>
      </c>
      <c r="O3" s="14" t="inlineStr">
        <is>
          <t>Paid</t>
        </is>
      </c>
      <c r="P3" s="4" t="inlineStr">
        <is>
          <t>14/02/2026</t>
        </is>
      </c>
      <c r="Q3" s="15" t="inlineStr">
        <is>
          <t>Check ACC classification</t>
        </is>
      </c>
    </row>
    <row r="4">
      <c r="A4" s="16" t="inlineStr">
        <is>
          <t>ACC-002</t>
        </is>
      </c>
      <c r="B4" s="4" t="inlineStr">
        <is>
          <t>28/01/2026</t>
        </is>
      </c>
      <c r="C4" s="5" t="inlineStr">
        <is>
          <t>2026 Q1</t>
        </is>
      </c>
      <c r="D4" s="6" t="inlineStr">
        <is>
          <t>Liam Electrical Ltd</t>
        </is>
      </c>
      <c r="E4" s="5" t="inlineStr">
        <is>
          <t>9429037654321</t>
        </is>
      </c>
      <c r="F4" s="17" t="inlineStr">
        <is>
          <t>Electrical Contracting</t>
        </is>
      </c>
      <c r="G4" s="5" t="inlineStr">
        <is>
          <t>Electrical Trades</t>
        </is>
      </c>
      <c r="H4" s="8" t="inlineStr">
        <is>
          <t>CL-270</t>
        </is>
      </c>
      <c r="I4" s="8" t="n">
        <v>12</v>
      </c>
      <c r="J4" s="9" t="n">
        <v>198.75</v>
      </c>
      <c r="K4" s="18">
        <f>I4*J4</f>
        <v/>
      </c>
      <c r="L4" s="11" t="n">
        <v>0.15</v>
      </c>
      <c r="M4" s="19">
        <f>K4*L4</f>
        <v/>
      </c>
      <c r="N4" s="20">
        <f>K4+M4</f>
        <v/>
      </c>
      <c r="O4" s="21" t="inlineStr">
        <is>
          <t>Overdue</t>
        </is>
      </c>
      <c r="P4" s="4" t="inlineStr">
        <is>
          <t>28/02/2026</t>
        </is>
      </c>
      <c r="Q4" s="22" t="inlineStr">
        <is>
          <t>GST-inclusive invoice</t>
        </is>
      </c>
    </row>
    <row r="5">
      <c r="A5" s="3" t="inlineStr">
        <is>
          <t>ACC-003</t>
        </is>
      </c>
      <c r="B5" s="4" t="inlineStr">
        <is>
          <t>05/02/2026</t>
        </is>
      </c>
      <c r="C5" s="5" t="inlineStr">
        <is>
          <t>2026 Q1</t>
        </is>
      </c>
      <c r="D5" s="6" t="inlineStr">
        <is>
          <t>Charlotte Dental Care</t>
        </is>
      </c>
      <c r="E5" s="5" t="inlineStr">
        <is>
          <t>9429049876543</t>
        </is>
      </c>
      <c r="F5" s="7" t="inlineStr">
        <is>
          <t>Dental Practice</t>
        </is>
      </c>
      <c r="G5" s="5" t="inlineStr">
        <is>
          <t>Health Services</t>
        </is>
      </c>
      <c r="H5" s="8" t="inlineStr">
        <is>
          <t>CL-150</t>
        </is>
      </c>
      <c r="I5" s="8" t="n">
        <v>5</v>
      </c>
      <c r="J5" s="9" t="n">
        <v>85</v>
      </c>
      <c r="K5" s="10">
        <f>I5*J5</f>
        <v/>
      </c>
      <c r="L5" s="11" t="n">
        <v>0.15</v>
      </c>
      <c r="M5" s="12">
        <f>K5*L5</f>
        <v/>
      </c>
      <c r="N5" s="13">
        <f>K5+M5</f>
        <v/>
      </c>
      <c r="O5" s="23" t="inlineStr">
        <is>
          <t>Pending</t>
        </is>
      </c>
      <c r="P5" s="4" t="inlineStr">
        <is>
          <t>07/03/2026</t>
        </is>
      </c>
      <c r="Q5" s="15" t="inlineStr">
        <is>
          <t>Awaiting remittance</t>
        </is>
      </c>
    </row>
    <row r="6">
      <c r="A6" s="16" t="inlineStr">
        <is>
          <t>ACC-004</t>
        </is>
      </c>
      <c r="B6" s="4" t="inlineStr">
        <is>
          <t>14/02/2026</t>
        </is>
      </c>
      <c r="C6" s="5" t="inlineStr">
        <is>
          <t>2026 Q1</t>
        </is>
      </c>
      <c r="D6" s="6" t="inlineStr">
        <is>
          <t>Manaia Transport Ltd</t>
        </is>
      </c>
      <c r="E6" s="5" t="inlineStr">
        <is>
          <t>9429031122334</t>
        </is>
      </c>
      <c r="F6" s="17" t="inlineStr">
        <is>
          <t>Goods Transport — Road</t>
        </is>
      </c>
      <c r="G6" s="5" t="inlineStr">
        <is>
          <t>Road Transport</t>
        </is>
      </c>
      <c r="H6" s="8" t="inlineStr">
        <is>
          <t>CL-420</t>
        </is>
      </c>
      <c r="I6" s="8" t="n">
        <v>15</v>
      </c>
      <c r="J6" s="9" t="n">
        <v>224</v>
      </c>
      <c r="K6" s="18">
        <f>I6*J6</f>
        <v/>
      </c>
      <c r="L6" s="11" t="n">
        <v>0.15</v>
      </c>
      <c r="M6" s="19">
        <f>K6*L6</f>
        <v/>
      </c>
      <c r="N6" s="20">
        <f>K6+M6</f>
        <v/>
      </c>
      <c r="O6" s="14" t="inlineStr">
        <is>
          <t>Paid</t>
        </is>
      </c>
      <c r="P6" s="4" t="inlineStr">
        <is>
          <t>16/03/2026</t>
        </is>
      </c>
      <c r="Q6" s="22" t="inlineStr">
        <is>
          <t>Check ACC classification</t>
        </is>
      </c>
    </row>
    <row r="7">
      <c r="A7" s="3" t="inlineStr">
        <is>
          <t>ACC-005</t>
        </is>
      </c>
      <c r="B7" s="4" t="inlineStr">
        <is>
          <t>20/02/2026</t>
        </is>
      </c>
      <c r="C7" s="5" t="inlineStr">
        <is>
          <t>2026 Q1</t>
        </is>
      </c>
      <c r="D7" s="6" t="inlineStr">
        <is>
          <t>Sophie Hair Studio</t>
        </is>
      </c>
      <c r="E7" s="5" t="inlineStr">
        <is>
          <t>9429045566778</t>
        </is>
      </c>
      <c r="F7" s="7" t="inlineStr">
        <is>
          <t>Hair and Beauty Services</t>
        </is>
      </c>
      <c r="G7" s="5" t="inlineStr">
        <is>
          <t>Personal Services</t>
        </is>
      </c>
      <c r="H7" s="8" t="inlineStr">
        <is>
          <t>CL-310</t>
        </is>
      </c>
      <c r="I7" s="8" t="n">
        <v>3</v>
      </c>
      <c r="J7" s="9" t="n">
        <v>67.5</v>
      </c>
      <c r="K7" s="10">
        <f>I7*J7</f>
        <v/>
      </c>
      <c r="L7" s="11" t="n">
        <v>0.15</v>
      </c>
      <c r="M7" s="12">
        <f>K7*L7</f>
        <v/>
      </c>
      <c r="N7" s="13">
        <f>K7+M7</f>
        <v/>
      </c>
      <c r="O7" s="23" t="inlineStr">
        <is>
          <t>Pending</t>
        </is>
      </c>
      <c r="P7" s="4" t="inlineStr">
        <is>
          <t>22/03/2026</t>
        </is>
      </c>
      <c r="Q7" s="15" t="inlineStr"/>
    </row>
    <row r="8">
      <c r="A8" s="16" t="inlineStr">
        <is>
          <t>ACC-006</t>
        </is>
      </c>
      <c r="B8" s="4" t="inlineStr">
        <is>
          <t>10/03/2026</t>
        </is>
      </c>
      <c r="C8" s="5" t="inlineStr">
        <is>
          <t>2026 Q2</t>
        </is>
      </c>
      <c r="D8" s="6" t="inlineStr">
        <is>
          <t>Hemi Builders Ltd</t>
        </is>
      </c>
      <c r="E8" s="5" t="inlineStr">
        <is>
          <t>9429038899001</t>
        </is>
      </c>
      <c r="F8" s="17" t="inlineStr">
        <is>
          <t>Residential Construction</t>
        </is>
      </c>
      <c r="G8" s="5" t="inlineStr">
        <is>
          <t>Building Trades</t>
        </is>
      </c>
      <c r="H8" s="8" t="inlineStr">
        <is>
          <t>CL-290</t>
        </is>
      </c>
      <c r="I8" s="8" t="n">
        <v>14</v>
      </c>
      <c r="J8" s="9" t="n">
        <v>312</v>
      </c>
      <c r="K8" s="18">
        <f>I8*J8</f>
        <v/>
      </c>
      <c r="L8" s="11" t="n">
        <v>0.15</v>
      </c>
      <c r="M8" s="19">
        <f>K8*L8</f>
        <v/>
      </c>
      <c r="N8" s="20">
        <f>K8+M8</f>
        <v/>
      </c>
      <c r="O8" s="14" t="inlineStr">
        <is>
          <t>Paid</t>
        </is>
      </c>
      <c r="P8" s="4" t="inlineStr">
        <is>
          <t>09/04/2026</t>
        </is>
      </c>
      <c r="Q8" s="22" t="inlineStr">
        <is>
          <t>Check ACC classification</t>
        </is>
      </c>
    </row>
    <row r="9">
      <c r="A9" s="3" t="inlineStr">
        <is>
          <t>ACC-007</t>
        </is>
      </c>
      <c r="B9" s="4" t="inlineStr">
        <is>
          <t>18/03/2026</t>
        </is>
      </c>
      <c r="C9" s="5" t="inlineStr">
        <is>
          <t>2026 Q2</t>
        </is>
      </c>
      <c r="D9" s="6" t="inlineStr">
        <is>
          <t>Olivia Accounting</t>
        </is>
      </c>
      <c r="E9" s="5" t="inlineStr">
        <is>
          <t>9429042233445</t>
        </is>
      </c>
      <c r="F9" s="7" t="inlineStr">
        <is>
          <t>Accounting and Bookkeeping</t>
        </is>
      </c>
      <c r="G9" s="5" t="inlineStr">
        <is>
          <t>Professional Services</t>
        </is>
      </c>
      <c r="H9" s="8" t="inlineStr">
        <is>
          <t>CL-110</t>
        </is>
      </c>
      <c r="I9" s="8" t="n">
        <v>4</v>
      </c>
      <c r="J9" s="9" t="n">
        <v>58.25</v>
      </c>
      <c r="K9" s="10">
        <f>I9*J9</f>
        <v/>
      </c>
      <c r="L9" s="11" t="n">
        <v>0.15</v>
      </c>
      <c r="M9" s="12">
        <f>K9*L9</f>
        <v/>
      </c>
      <c r="N9" s="13">
        <f>K9+M9</f>
        <v/>
      </c>
      <c r="O9" s="23" t="inlineStr">
        <is>
          <t>Pending</t>
        </is>
      </c>
      <c r="P9" s="4" t="inlineStr">
        <is>
          <t>17/04/2026</t>
        </is>
      </c>
      <c r="Q9" s="15" t="inlineStr"/>
    </row>
    <row r="10">
      <c r="A10" s="16" t="inlineStr">
        <is>
          <t>ACC-008</t>
        </is>
      </c>
      <c r="B10" s="4" t="inlineStr">
        <is>
          <t>01/04/2026</t>
        </is>
      </c>
      <c r="C10" s="5" t="inlineStr">
        <is>
          <t>2026 Q2</t>
        </is>
      </c>
      <c r="D10" s="6" t="inlineStr">
        <is>
          <t>Tama Plumbing Ltd</t>
        </is>
      </c>
      <c r="E10" s="5" t="inlineStr">
        <is>
          <t>9429046677889</t>
        </is>
      </c>
      <c r="F10" s="17" t="inlineStr">
        <is>
          <t>Plumbing and Gasfitting</t>
        </is>
      </c>
      <c r="G10" s="5" t="inlineStr">
        <is>
          <t>Plumbing Trades</t>
        </is>
      </c>
      <c r="H10" s="8" t="inlineStr">
        <is>
          <t>CL-280</t>
        </is>
      </c>
      <c r="I10" s="8" t="n">
        <v>10</v>
      </c>
      <c r="J10" s="9" t="n">
        <v>187.5</v>
      </c>
      <c r="K10" s="18">
        <f>I10*J10</f>
        <v/>
      </c>
      <c r="L10" s="11" t="n">
        <v>0.15</v>
      </c>
      <c r="M10" s="19">
        <f>K10*L10</f>
        <v/>
      </c>
      <c r="N10" s="20">
        <f>K10+M10</f>
        <v/>
      </c>
      <c r="O10" s="24" t="inlineStr">
        <is>
          <t>Pending</t>
        </is>
      </c>
      <c r="P10" s="4" t="inlineStr">
        <is>
          <t>01/05/2026</t>
        </is>
      </c>
      <c r="Q10" s="22" t="inlineStr">
        <is>
          <t>Awaiting remittance</t>
        </is>
      </c>
    </row>
    <row r="11">
      <c r="A11" s="3" t="inlineStr">
        <is>
          <t>ACC-009</t>
        </is>
      </c>
      <c r="B11" s="4" t="inlineStr">
        <is>
          <t>15/04/2026</t>
        </is>
      </c>
      <c r="C11" s="5" t="inlineStr">
        <is>
          <t>2026 Q2</t>
        </is>
      </c>
      <c r="D11" s="6" t="inlineStr">
        <is>
          <t>Emma Retail Ltd</t>
        </is>
      </c>
      <c r="E11" s="5" t="inlineStr">
        <is>
          <t>9429043344556</t>
        </is>
      </c>
      <c r="F11" s="7" t="inlineStr">
        <is>
          <t>General Retail Trade</t>
        </is>
      </c>
      <c r="G11" s="5" t="inlineStr">
        <is>
          <t>Retail Trade</t>
        </is>
      </c>
      <c r="H11" s="8" t="inlineStr">
        <is>
          <t>CL-220</t>
        </is>
      </c>
      <c r="I11" s="8" t="n">
        <v>6</v>
      </c>
      <c r="J11" s="9" t="n">
        <v>95</v>
      </c>
      <c r="K11" s="10">
        <f>I11*J11</f>
        <v/>
      </c>
      <c r="L11" s="11" t="n">
        <v>0.15</v>
      </c>
      <c r="M11" s="12">
        <f>K11*L11</f>
        <v/>
      </c>
      <c r="N11" s="13">
        <f>K11+M11</f>
        <v/>
      </c>
      <c r="O11" s="14" t="inlineStr">
        <is>
          <t>Paid</t>
        </is>
      </c>
      <c r="P11" s="4" t="inlineStr">
        <is>
          <t>15/05/2026</t>
        </is>
      </c>
      <c r="Q11" s="15" t="inlineStr">
        <is>
          <t>GST-inclusive invoice</t>
        </is>
      </c>
    </row>
    <row r="12" ht="6" customHeight="1">
      <c r="A12" s="16" t="inlineStr">
        <is>
          <t>ACC-010</t>
        </is>
      </c>
      <c r="B12" s="4" t="inlineStr">
        <is>
          <t>30/04/2026</t>
        </is>
      </c>
      <c r="C12" s="5" t="inlineStr">
        <is>
          <t>2026 Q2</t>
        </is>
      </c>
      <c r="D12" s="6" t="inlineStr">
        <is>
          <t>Ngaire Consulting</t>
        </is>
      </c>
      <c r="E12" s="5" t="inlineStr">
        <is>
          <t>9429047788990</t>
        </is>
      </c>
      <c r="F12" s="17" t="inlineStr">
        <is>
          <t>Management Consulting</t>
        </is>
      </c>
      <c r="G12" s="5" t="inlineStr">
        <is>
          <t>Professional Services</t>
        </is>
      </c>
      <c r="H12" s="8" t="inlineStr">
        <is>
          <t>CL-110</t>
        </is>
      </c>
      <c r="I12" s="8" t="n">
        <v>7</v>
      </c>
      <c r="J12" s="9" t="n">
        <v>72</v>
      </c>
      <c r="K12" s="18">
        <f>I12*J12</f>
        <v/>
      </c>
      <c r="L12" s="11" t="n">
        <v>0.15</v>
      </c>
      <c r="M12" s="19">
        <f>K12*L12</f>
        <v/>
      </c>
      <c r="N12" s="20">
        <f>K12+M12</f>
        <v/>
      </c>
      <c r="O12" s="24" t="inlineStr">
        <is>
          <t>Pending</t>
        </is>
      </c>
      <c r="P12" s="4" t="inlineStr">
        <is>
          <t>30/05/2026</t>
        </is>
      </c>
      <c r="Q12" s="22" t="inlineStr"/>
    </row>
    <row r="13">
      <c r="A13" s="25" t="inlineStr">
        <is>
          <t>SUMMARY</t>
        </is>
      </c>
      <c r="B13" s="26" t="n"/>
      <c r="C13" s="26" t="n"/>
      <c r="D13" s="26" t="n"/>
      <c r="E13" s="26" t="n"/>
      <c r="F13" s="26" t="n"/>
      <c r="G13" s="26" t="n"/>
      <c r="H13" s="26" t="n"/>
      <c r="I13" s="26" t="n"/>
      <c r="J13" s="26" t="n"/>
      <c r="K13" s="26" t="n"/>
      <c r="L13" s="26" t="n"/>
      <c r="M13" s="26" t="n"/>
      <c r="N13" s="26" t="n"/>
      <c r="O13" s="26" t="n"/>
      <c r="P13" s="26" t="n"/>
      <c r="Q13" s="26" t="n"/>
    </row>
    <row r="14">
      <c r="A14" s="27" t="inlineStr">
        <is>
          <t>Total Gross Levy</t>
        </is>
      </c>
      <c r="B14" s="28">
        <f>SUM(K3:K12)</f>
        <v/>
      </c>
      <c r="C14" s="27" t="inlineStr">
        <is>
          <t>Total GST</t>
        </is>
      </c>
      <c r="D14" s="28">
        <f>SUM(M3:M12)</f>
        <v/>
      </c>
      <c r="E14" s="27" t="inlineStr">
        <is>
          <t>Total Payable</t>
        </is>
      </c>
      <c r="F14" s="28">
        <f>SUM(N3:N12)</f>
        <v/>
      </c>
      <c r="G14" s="27" t="inlineStr">
        <is>
          <t>Avg Rate/Unit</t>
        </is>
      </c>
      <c r="H14" s="28">
        <f>IFERROR(AVERAGE(J3:J12),0)</f>
        <v/>
      </c>
      <c r="I14" s="27" t="inlineStr">
        <is>
          <t>Overdue Count</t>
        </is>
      </c>
      <c r="J14" s="29">
        <f>COUNTIF(O3:O12,"Overdue")</f>
        <v/>
      </c>
      <c r="K14" s="30" t="n"/>
      <c r="L14" s="30" t="n"/>
      <c r="M14" s="30" t="n"/>
      <c r="N14" s="30" t="n"/>
      <c r="O14" s="30" t="n"/>
      <c r="P14" s="30" t="n"/>
      <c r="Q14" s="30" t="n"/>
    </row>
  </sheetData>
  <mergeCells count="1">
    <mergeCell ref="A1:Q1"/>
  </mergeCells>
  <dataValidations count="1">
    <dataValidation sqref="O3:O12" showErrorMessage="1" showInputMessage="1" allowBlank="1" type="list">
      <formula1>"Paid,Pending,Overdue"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20"/>
  <sheetViews>
    <sheetView workbookViewId="0">
      <selection activeCell="A1" sqref="A1"/>
    </sheetView>
  </sheetViews>
  <sheetFormatPr baseColWidth="8" defaultRowHeight="15"/>
  <cols>
    <col width="32" customWidth="1" min="1" max="1"/>
    <col width="16" customWidth="1" min="2" max="2"/>
    <col width="20" customWidth="1" min="3" max="3"/>
    <col width="18" customWidth="1" min="4" max="4"/>
    <col width="18" customWidth="1" min="5" max="5"/>
    <col width="18" customWidth="1" min="6" max="6"/>
    <col width="16" customWidth="1" min="7" max="7"/>
  </cols>
  <sheetData>
    <row r="1" ht="34" customHeight="1">
      <c r="A1" s="31" t="inlineStr">
        <is>
          <t>ACC Levy Summary Dashboard — New Zealand</t>
        </is>
      </c>
      <c r="B1" s="50" t="n"/>
      <c r="C1" s="50" t="n"/>
      <c r="D1" s="50" t="n"/>
      <c r="E1" s="50" t="n"/>
      <c r="F1" s="50" t="n"/>
      <c r="G1" s="51" t="n"/>
    </row>
    <row r="2">
      <c r="A2" s="25" t="inlineStr">
        <is>
          <t>KPI OVERVIEW</t>
        </is>
      </c>
      <c r="B2" s="26" t="n"/>
      <c r="C2" s="26" t="n"/>
      <c r="D2" s="26" t="n"/>
      <c r="E2" s="26" t="n"/>
      <c r="F2" s="26" t="n"/>
      <c r="G2" s="26" t="n"/>
    </row>
    <row r="3" ht="26" customHeight="1">
      <c r="A3" s="32" t="inlineStr">
        <is>
          <t>Total Gross Levy (NZD)</t>
        </is>
      </c>
      <c r="B3" s="33">
        <f>SUM('Levy Register'!K3:K12)</f>
        <v/>
      </c>
      <c r="C3" s="30" t="n"/>
      <c r="D3" s="30" t="n"/>
      <c r="E3" s="30" t="n"/>
      <c r="F3" s="30" t="n"/>
      <c r="G3" s="30" t="n"/>
    </row>
    <row r="4" ht="26" customHeight="1">
      <c r="A4" s="32" t="inlineStr">
        <is>
          <t>Total GST (NZD)</t>
        </is>
      </c>
      <c r="B4" s="33">
        <f>SUM('Levy Register'!M3:M12)</f>
        <v/>
      </c>
      <c r="C4" s="30" t="n"/>
      <c r="D4" s="30" t="n"/>
      <c r="E4" s="30" t="n"/>
      <c r="F4" s="30" t="n"/>
      <c r="G4" s="30" t="n"/>
    </row>
    <row r="5" ht="26" customHeight="1">
      <c r="A5" s="32" t="inlineStr">
        <is>
          <t>Total Payable (NZD)</t>
        </is>
      </c>
      <c r="B5" s="33">
        <f>SUM('Levy Register'!N3:N12)</f>
        <v/>
      </c>
      <c r="C5" s="30" t="n"/>
      <c r="D5" s="30" t="n"/>
      <c r="E5" s="30" t="n"/>
      <c r="F5" s="30" t="n"/>
      <c r="G5" s="30" t="n"/>
    </row>
    <row r="6" ht="26" customHeight="1">
      <c r="A6" s="32" t="inlineStr">
        <is>
          <t>Overdue Items</t>
        </is>
      </c>
      <c r="B6" s="34">
        <f>COUNTIF('Levy Register'!O3:O12,"Overdue")</f>
        <v/>
      </c>
      <c r="C6" s="30" t="n"/>
      <c r="D6" s="30" t="n"/>
      <c r="E6" s="30" t="n"/>
      <c r="F6" s="30" t="n"/>
      <c r="G6" s="30" t="n"/>
    </row>
    <row r="7" ht="26" customHeight="1">
      <c r="A7" s="32" t="inlineStr">
        <is>
          <t>Average Rate per Unit (NZD)</t>
        </is>
      </c>
      <c r="B7" s="33">
        <f>IFERROR(AVERAGE('Levy Register'!J3:J12),0)</f>
        <v/>
      </c>
      <c r="C7" s="30" t="n"/>
      <c r="D7" s="30" t="n"/>
      <c r="E7" s="30" t="n"/>
      <c r="F7" s="30" t="n"/>
      <c r="G7" s="30" t="n"/>
    </row>
    <row r="8"/>
    <row r="9" ht="26" customHeight="1">
      <c r="A9" s="35" t="inlineStr">
        <is>
          <t>BREAKDOWN BY ACC CLASSIFICATION UNIT</t>
        </is>
      </c>
      <c r="B9" s="26" t="n"/>
      <c r="C9" s="26" t="n"/>
      <c r="D9" s="26" t="n"/>
      <c r="E9" s="26" t="n"/>
      <c r="F9" s="26" t="n"/>
      <c r="G9" s="26" t="n"/>
    </row>
    <row r="10" ht="24" customHeight="1">
      <c r="A10" s="2" t="inlineStr">
        <is>
          <t>ACC Classification Unit</t>
        </is>
      </c>
      <c r="B10" s="2" t="inlineStr">
        <is>
          <t>Total Units</t>
        </is>
      </c>
      <c r="C10" s="2" t="inlineStr">
        <is>
          <t>Total Gross Levy (NZD)</t>
        </is>
      </c>
      <c r="D10" s="2" t="inlineStr">
        <is>
          <t>Share of Total (%)</t>
        </is>
      </c>
    </row>
    <row r="11">
      <c r="A11" s="36" t="inlineStr">
        <is>
          <t>Cleaning Services</t>
        </is>
      </c>
      <c r="B11" s="37">
        <f>IFERROR(SUMIF('Levy Register'!G:G,A11,'Levy Register'!I:I),0)</f>
        <v/>
      </c>
      <c r="C11" s="38">
        <f>IFERROR(SUMIF('Levy Register'!G:G,A11,'Levy Register'!K:K),0)</f>
        <v/>
      </c>
      <c r="D11" s="39">
        <f>IFERROR(C11/C$3,0)</f>
        <v/>
      </c>
    </row>
    <row r="12">
      <c r="A12" s="40" t="inlineStr">
        <is>
          <t>Electrical Trades</t>
        </is>
      </c>
      <c r="B12" s="41">
        <f>IFERROR(SUMIF('Levy Register'!G:G,A12,'Levy Register'!I:I),0)</f>
        <v/>
      </c>
      <c r="C12" s="42">
        <f>IFERROR(SUMIF('Levy Register'!G:G,A12,'Levy Register'!K:K),0)</f>
        <v/>
      </c>
      <c r="D12" s="43">
        <f>IFERROR(C12/C$3,0)</f>
        <v/>
      </c>
    </row>
    <row r="13">
      <c r="A13" s="36" t="inlineStr">
        <is>
          <t>Health Services</t>
        </is>
      </c>
      <c r="B13" s="37">
        <f>IFERROR(SUMIF('Levy Register'!G:G,A13,'Levy Register'!I:I),0)</f>
        <v/>
      </c>
      <c r="C13" s="38">
        <f>IFERROR(SUMIF('Levy Register'!G:G,A13,'Levy Register'!K:K),0)</f>
        <v/>
      </c>
      <c r="D13" s="39">
        <f>IFERROR(C13/C$3,0)</f>
        <v/>
      </c>
    </row>
    <row r="14">
      <c r="A14" s="40" t="inlineStr">
        <is>
          <t>Road Transport</t>
        </is>
      </c>
      <c r="B14" s="41">
        <f>IFERROR(SUMIF('Levy Register'!G:G,A14,'Levy Register'!I:I),0)</f>
        <v/>
      </c>
      <c r="C14" s="42">
        <f>IFERROR(SUMIF('Levy Register'!G:G,A14,'Levy Register'!K:K),0)</f>
        <v/>
      </c>
      <c r="D14" s="43">
        <f>IFERROR(C14/C$3,0)</f>
        <v/>
      </c>
    </row>
    <row r="15">
      <c r="A15" s="36" t="inlineStr">
        <is>
          <t>Personal Services</t>
        </is>
      </c>
      <c r="B15" s="37">
        <f>IFERROR(SUMIF('Levy Register'!G:G,A15,'Levy Register'!I:I),0)</f>
        <v/>
      </c>
      <c r="C15" s="38">
        <f>IFERROR(SUMIF('Levy Register'!G:G,A15,'Levy Register'!K:K),0)</f>
        <v/>
      </c>
      <c r="D15" s="39">
        <f>IFERROR(C15/C$3,0)</f>
        <v/>
      </c>
    </row>
    <row r="16">
      <c r="A16" s="40" t="inlineStr">
        <is>
          <t>Building Trades</t>
        </is>
      </c>
      <c r="B16" s="41">
        <f>IFERROR(SUMIF('Levy Register'!G:G,A16,'Levy Register'!I:I),0)</f>
        <v/>
      </c>
      <c r="C16" s="42">
        <f>IFERROR(SUMIF('Levy Register'!G:G,A16,'Levy Register'!K:K),0)</f>
        <v/>
      </c>
      <c r="D16" s="43">
        <f>IFERROR(C16/C$3,0)</f>
        <v/>
      </c>
    </row>
    <row r="17">
      <c r="A17" s="36" t="inlineStr">
        <is>
          <t>Professional Services</t>
        </is>
      </c>
      <c r="B17" s="37">
        <f>IFERROR(SUMIF('Levy Register'!G:G,A17,'Levy Register'!I:I),0)</f>
        <v/>
      </c>
      <c r="C17" s="38">
        <f>IFERROR(SUMIF('Levy Register'!G:G,A17,'Levy Register'!K:K),0)</f>
        <v/>
      </c>
      <c r="D17" s="39">
        <f>IFERROR(C17/C$3,0)</f>
        <v/>
      </c>
    </row>
    <row r="18">
      <c r="A18" s="40" t="inlineStr">
        <is>
          <t>Plumbing Trades</t>
        </is>
      </c>
      <c r="B18" s="41">
        <f>IFERROR(SUMIF('Levy Register'!G:G,A18,'Levy Register'!I:I),0)</f>
        <v/>
      </c>
      <c r="C18" s="42">
        <f>IFERROR(SUMIF('Levy Register'!G:G,A18,'Levy Register'!K:K),0)</f>
        <v/>
      </c>
      <c r="D18" s="43">
        <f>IFERROR(C18/C$3,0)</f>
        <v/>
      </c>
    </row>
    <row r="19">
      <c r="A19" s="36" t="inlineStr">
        <is>
          <t>Retail Trade</t>
        </is>
      </c>
      <c r="B19" s="37">
        <f>IFERROR(SUMIF('Levy Register'!G:G,A19,'Levy Register'!I:I),0)</f>
        <v/>
      </c>
      <c r="C19" s="38">
        <f>IFERROR(SUMIF('Levy Register'!G:G,A19,'Levy Register'!K:K),0)</f>
        <v/>
      </c>
      <c r="D19" s="39">
        <f>IFERROR(C19/C$3,0)</f>
        <v/>
      </c>
    </row>
    <row r="20">
      <c r="A20" s="44" t="inlineStr">
        <is>
          <t>TOTAL</t>
        </is>
      </c>
      <c r="B20" s="45">
        <f>SUM(B11:B19)</f>
        <v/>
      </c>
      <c r="C20" s="46">
        <f>SUM(C11:C19)</f>
        <v/>
      </c>
      <c r="D20" s="47">
        <f>IFERROR(C20/C$3,0)</f>
        <v/>
      </c>
    </row>
  </sheetData>
  <mergeCells count="1">
    <mergeCell ref="A1:G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cols>
    <col width="20" customWidth="1" min="1" max="1"/>
    <col width="70" customWidth="1" min="2" max="2"/>
  </cols>
  <sheetData>
    <row r="1" ht="34" customHeight="1">
      <c r="A1" s="1" t="inlineStr">
        <is>
          <t>ACC Classification Unit Levy Template — Instructions &amp; Guidance (NZ)</t>
        </is>
      </c>
      <c r="B1" s="51" t="n"/>
    </row>
    <row r="2" ht="22" customHeight="1">
      <c r="A2" s="35" t="inlineStr">
        <is>
          <t>PURPOSE</t>
        </is>
      </c>
      <c r="B2" s="51" t="n"/>
    </row>
    <row r="3" ht="36" customHeight="1">
      <c r="A3" s="48" t="inlineStr">
        <is>
          <t>Purpose</t>
        </is>
      </c>
      <c r="B3" s="49" t="inlineStr">
        <is>
          <t>This workbook is designed to help New Zealand businesses track ACC (Accident Compensation Corporation) levy invoices by classification unit. Each row in the Levy Register represents one levy invoice line, enabling clear reconciliation of ACC charges against business activities.</t>
        </is>
      </c>
    </row>
    <row r="4"/>
    <row r="5" ht="22" customHeight="1">
      <c r="A5" s="35" t="inlineStr">
        <is>
          <t>NZ COMPLIANCE ASSUMPTIONS</t>
        </is>
      </c>
      <c r="B5" s="51" t="n"/>
    </row>
    <row r="6" ht="36" customHeight="1">
      <c r="A6" s="48" t="inlineStr">
        <is>
          <t>GST Rate</t>
        </is>
      </c>
      <c r="B6" s="49" t="inlineStr">
        <is>
          <t>GST is applied at 15% (the standard New Zealand rate). Column L (GST Rate) should be entered as 0.15. All GST amounts are calculated automatically.</t>
        </is>
      </c>
    </row>
    <row r="7" ht="36" customHeight="1">
      <c r="A7" s="48" t="inlineStr">
        <is>
          <t>Currency</t>
        </is>
      </c>
      <c r="B7" s="49" t="inlineStr">
        <is>
          <t>All amounts are in New Zealand Dollars (NZD). Formatting uses $#,##0.00 (e.g. $1,234.56). Do not enter amounts inclusive of GST unless noted.</t>
        </is>
      </c>
    </row>
    <row r="8" ht="36" customHeight="1">
      <c r="A8" s="48" t="inlineStr">
        <is>
          <t>Dates</t>
        </is>
      </c>
      <c r="B8" s="49" t="inlineStr">
        <is>
          <t>All dates must be entered in DD/MM/YYYY format as per NZ convention (e.g. 15/01/2026).</t>
        </is>
      </c>
    </row>
    <row r="9" ht="36" customHeight="1">
      <c r="A9" s="48" t="inlineStr">
        <is>
          <t>Record Retention</t>
        </is>
      </c>
      <c r="B9" s="49" t="inlineStr">
        <is>
          <t>Businesses are required to retain levy and tax records for a minimum of 7 years under New Zealand law. Keep a copy of all ACC invoices and correspondence.</t>
        </is>
      </c>
    </row>
    <row r="10" ht="36" customHeight="1">
      <c r="A10" s="48" t="inlineStr">
        <is>
          <t>IRD / ACC Reference</t>
        </is>
      </c>
      <c r="B10" s="49" t="inlineStr">
        <is>
          <t>If GST is charged on ACC levies, retain ACC correspondence and cross-reference with your IRD GST return. Seek advice from a registered tax agent if uncertain.</t>
        </is>
      </c>
    </row>
    <row r="11"/>
    <row r="12" ht="22" customHeight="1">
      <c r="A12" s="35" t="inlineStr">
        <is>
          <t>DATA ENTRY — LEVY REGISTER</t>
        </is>
      </c>
      <c r="B12" s="51" t="n"/>
    </row>
    <row r="13" ht="36" customHeight="1">
      <c r="A13" s="48" t="inlineStr">
        <is>
          <t>One row per invoice</t>
        </is>
      </c>
      <c r="B13" s="49" t="inlineStr">
        <is>
          <t>Enter one row per ACC levy invoice line. If a single invoice covers multiple classification units, create a separate row for each classification unit.</t>
        </is>
      </c>
    </row>
    <row r="14" ht="36" customHeight="1">
      <c r="A14" s="48" t="inlineStr">
        <is>
          <t>Record ID</t>
        </is>
      </c>
      <c r="B14" s="49" t="inlineStr">
        <is>
          <t>Assign a unique ID to each row (e.g. ACC-001, ACC-002). This assists with audit trail management.</t>
        </is>
      </c>
    </row>
    <row r="15" ht="36" customHeight="1">
      <c r="A15" s="48" t="inlineStr">
        <is>
          <t>Invoice Date</t>
        </is>
      </c>
      <c r="B15" s="49" t="inlineStr">
        <is>
          <t>Enter the date shown on the ACC levy invoice in DD/MM/YYYY format.</t>
        </is>
      </c>
    </row>
    <row r="16" ht="36" customHeight="1">
      <c r="A16" s="48" t="inlineStr">
        <is>
          <t>Levy Period</t>
        </is>
      </c>
      <c r="B16" s="49" t="inlineStr">
        <is>
          <t>Enter the ACC levy period covered (e.g. 2026 Q1, 2026 Q2). ACC typically invoices annually or quarterly.</t>
        </is>
      </c>
    </row>
    <row r="17" ht="36" customHeight="1">
      <c r="A17" s="48" t="inlineStr">
        <is>
          <t>ACC Classification Unit</t>
        </is>
      </c>
      <c r="B17" s="49" t="inlineStr">
        <is>
          <t>Enter the classification unit as shown on your ACC invoice or correspondence (e.g. Cleaning Services, Electrical Trades). This drives the dashboard breakdown.</t>
        </is>
      </c>
    </row>
    <row r="18" ht="36" customHeight="1">
      <c r="A18" s="48" t="inlineStr">
        <is>
          <t>Levy Class Code</t>
        </is>
      </c>
      <c r="B18" s="49" t="inlineStr">
        <is>
          <t>Enter the ACC levy class code from your invoice (e.g. CL-270). Contact ACC if you are unsure of your classification.</t>
        </is>
      </c>
    </row>
    <row r="19" ht="36" customHeight="1">
      <c r="A19" s="48" t="inlineStr">
        <is>
          <t>Unit Count &amp; Rate</t>
        </is>
      </c>
      <c r="B19" s="49" t="inlineStr">
        <is>
          <t>Enter the number of units and the rate per unit in NZD. Gross Levy, GST, and Total Payable are calculated automatically.</t>
        </is>
      </c>
    </row>
    <row r="20" ht="36" customHeight="1">
      <c r="A20" s="48" t="inlineStr">
        <is>
          <t>Payment Status</t>
        </is>
      </c>
      <c r="B20" s="49" t="inlineStr">
        <is>
          <t>Select from the dropdown: Paid, Pending, or Overdue. Update this field when payment is made or a due date passes.</t>
        </is>
      </c>
    </row>
    <row r="21"/>
    <row r="22" ht="22" customHeight="1">
      <c r="A22" s="35" t="inlineStr">
        <is>
          <t>KEY NZ FIELDS — REFERENCE</t>
        </is>
      </c>
      <c r="B22" s="51" t="n"/>
    </row>
    <row r="23" ht="36" customHeight="1">
      <c r="A23" s="48" t="inlineStr">
        <is>
          <t>NZBN</t>
        </is>
      </c>
      <c r="B23" s="49" t="inlineStr">
        <is>
          <t>New Zealand Business Number — a unique 13-digit identifier for registered NZ businesses. Obtain from the New Zealand Business Register (nzbn.govt.nz).</t>
        </is>
      </c>
    </row>
    <row r="24" ht="36" customHeight="1">
      <c r="A24" s="48" t="inlineStr">
        <is>
          <t>IRD Number</t>
        </is>
      </c>
      <c r="B24" s="49" t="inlineStr">
        <is>
          <t>Inland Revenue Department number — required for tax identification. Format: 8–9 digits (e.g. 123-456-789). Keep confidential.</t>
        </is>
      </c>
    </row>
    <row r="25" ht="36" customHeight="1">
      <c r="A25" s="48" t="inlineStr">
        <is>
          <t>Due Date</t>
        </is>
      </c>
      <c r="B25" s="49" t="inlineStr">
        <is>
          <t>Enter the payment due date from the ACC levy invoice in DD/MM/YYYY format.</t>
        </is>
      </c>
    </row>
    <row r="26" ht="36" customHeight="1">
      <c r="A26" s="48" t="inlineStr">
        <is>
          <t>Levy Period</t>
        </is>
      </c>
      <c r="B26" s="49" t="inlineStr">
        <is>
          <t>The levy period corresponds to the financial year or quarter covered by the ACC invoice (e.g. 2026 Q1 = 1 January–31 March 2026).</t>
        </is>
      </c>
    </row>
    <row r="27" ht="36" customHeight="1">
      <c r="A27" s="48" t="inlineStr">
        <is>
          <t>Classification Unit</t>
        </is>
      </c>
      <c r="B27" s="49" t="inlineStr">
        <is>
          <t>ACC classifies businesses by the type of work employees perform. Your levy rate depends on the injury risk associated with your classification unit.</t>
        </is>
      </c>
    </row>
    <row r="28"/>
    <row r="29" ht="22" customHeight="1">
      <c r="A29" s="35" t="inlineStr">
        <is>
          <t>SUMMARY DASHBOARD</t>
        </is>
      </c>
      <c r="B29" s="51" t="n"/>
    </row>
    <row r="30" ht="36" customHeight="1">
      <c r="A30" s="48" t="inlineStr">
        <is>
          <t>KPI Overview</t>
        </is>
      </c>
      <c r="B30" s="49" t="inlineStr">
        <is>
          <t>The Summary Dashboard automatically aggregates key metrics: total gross levy, total GST, total payable, overdue items, and average rate per unit — all sourced from the Levy Register.</t>
        </is>
      </c>
    </row>
    <row r="31" ht="36" customHeight="1">
      <c r="A31" s="48" t="inlineStr">
        <is>
          <t>Breakdown Table</t>
        </is>
      </c>
      <c r="B31" s="49" t="inlineStr">
        <is>
          <t>The breakdown table groups levy amounts by ACC Classification Unit using SUMIF formulas. This helps identify which activities are driving the highest ACC costs.</t>
        </is>
      </c>
    </row>
    <row r="32" ht="36" customHeight="1">
      <c r="A32" s="48" t="inlineStr">
        <is>
          <t>Charts</t>
        </is>
      </c>
      <c r="B32" s="49" t="inlineStr">
        <is>
          <t>Two charts are included: a column chart showing gross levy by classification unit, and a pie chart showing each unit's share of the total levy. These update automatically as data is entered.</t>
        </is>
      </c>
    </row>
    <row r="33"/>
    <row r="34" ht="22" customHeight="1">
      <c r="A34" s="35" t="inlineStr">
        <is>
          <t>CONTACT &amp; FURTHER INFORMATION</t>
        </is>
      </c>
      <c r="B34" s="51" t="n"/>
    </row>
    <row r="35" ht="36" customHeight="1">
      <c r="A35" s="48" t="inlineStr">
        <is>
          <t>ACC Website</t>
        </is>
      </c>
      <c r="B35" s="49" t="inlineStr">
        <is>
          <t>www.acc.co.nz — for levy schedules, classification unit lists, and online account management.</t>
        </is>
      </c>
    </row>
    <row r="36" ht="36" customHeight="1">
      <c r="A36" s="48" t="inlineStr">
        <is>
          <t>IRD Website</t>
        </is>
      </c>
      <c r="B36" s="49" t="inlineStr">
        <is>
          <t>www.ird.govt.nz — for GST guidance, record-keeping requirements, and business tax information.</t>
        </is>
      </c>
    </row>
    <row r="37" ht="36" customHeight="1">
      <c r="A37" s="48" t="inlineStr">
        <is>
          <t>Disclaimer</t>
        </is>
      </c>
      <c r="B37" s="49" t="inlineStr">
        <is>
          <t>This template is a guide only. For formal ACC levy disputes or tax advice, consult a licensed NZ accountant or registered tax agent. Levy rates are subject to change — always verify against the current ACC levy schedule.</t>
        </is>
      </c>
    </row>
  </sheetData>
  <mergeCells count="7">
    <mergeCell ref="A1:B1"/>
    <mergeCell ref="A2:B2"/>
    <mergeCell ref="A5:B5"/>
    <mergeCell ref="A12:B12"/>
    <mergeCell ref="A22:B22"/>
    <mergeCell ref="A29:B29"/>
    <mergeCell ref="A34:B34"/>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2026-06-18T14:26:42Z</dcterms:created>
  <dcterms:modified xmlns:dcterms="http://purl.org/dc/terms/" xmlns:xsi="http://www.w3.org/2001/XMLSchema-instance" xsi:type="dcterms:W3CDTF">2026-06-18T14:26:42Z</dcterms:modified>
</cp:coreProperties>
</file>