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ess Claim"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1">
    <numFmt numFmtId="164" formatCode="$#,##0.00"/>
  </numFmts>
  <fonts count="10">
    <font>
      <name val="Calibri"/>
      <family val="2"/>
      <color theme="1"/>
      <sz val="11"/>
      <scheme val="minor"/>
    </font>
    <font>
      <name val="Calibri"/>
      <b val="1"/>
      <color rgb="000F766E"/>
      <sz val="18"/>
    </font>
    <font>
      <name val="Calibri"/>
      <i val="1"/>
      <color rgb="00374151"/>
      <sz val="11"/>
    </font>
    <font>
      <name val="Calibri"/>
      <b val="1"/>
      <color rgb="00374151"/>
      <sz val="10"/>
    </font>
    <font>
      <name val="Calibri"/>
      <color rgb="00111827"/>
      <sz val="10"/>
    </font>
    <font>
      <name val="Calibri"/>
      <b val="1"/>
      <color rgb="00FFFFFF"/>
      <sz val="11"/>
    </font>
    <font>
      <name val="Calibri"/>
      <b val="1"/>
      <color rgb="00FFFFFF"/>
      <sz val="10"/>
    </font>
    <font>
      <name val="Calibri"/>
      <b val="1"/>
      <color rgb="000F766E"/>
      <sz val="11"/>
    </font>
    <font>
      <b val="1"/>
      <color rgb="000F766E"/>
    </font>
    <font>
      <b val="1"/>
      <color rgb="000F766E"/>
      <sz val="11"/>
    </font>
  </fonts>
  <fills count="7">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7">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0" pivotButton="0" quotePrefix="0" xfId="0"/>
    <xf numFmtId="0" fontId="4" fillId="2" borderId="1" pivotButton="0" quotePrefix="0" xfId="0"/>
    <xf numFmtId="164" fontId="4" fillId="2" borderId="1" pivotButton="0" quotePrefix="0" xfId="0"/>
    <xf numFmtId="9" fontId="4" fillId="2" borderId="1" pivotButton="0" quotePrefix="0" xfId="0"/>
    <xf numFmtId="0" fontId="5" fillId="3"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applyAlignment="1" pivotButton="0" quotePrefix="0" xfId="0">
      <alignment horizontal="right" vertical="center"/>
    </xf>
    <xf numFmtId="9"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5" borderId="1" applyAlignment="1" pivotButton="0" quotePrefix="0" xfId="0">
      <alignment horizontal="left" vertical="center" wrapText="1"/>
    </xf>
    <xf numFmtId="164" fontId="4" fillId="5" borderId="1" applyAlignment="1" pivotButton="0" quotePrefix="0" xfId="0">
      <alignment horizontal="right" vertical="center"/>
    </xf>
    <xf numFmtId="9" fontId="4" fillId="5" borderId="1" applyAlignment="1" pivotButton="0" quotePrefix="0" xfId="0">
      <alignment horizontal="center" vertical="center" wrapText="1"/>
    </xf>
    <xf numFmtId="0" fontId="6" fillId="6" borderId="1" applyAlignment="1" pivotButton="0" quotePrefix="0" xfId="0">
      <alignment horizontal="right" vertical="center"/>
    </xf>
    <xf numFmtId="0" fontId="6" fillId="6" borderId="1" pivotButton="0" quotePrefix="0" xfId="0"/>
    <xf numFmtId="164" fontId="6" fillId="6" borderId="1" applyAlignment="1" pivotButton="0" quotePrefix="0" xfId="0">
      <alignment horizontal="right" vertical="center"/>
    </xf>
    <xf numFmtId="0" fontId="3" fillId="0" borderId="0" applyAlignment="1" pivotButton="0" quotePrefix="0" xfId="0">
      <alignment horizontal="right"/>
    </xf>
    <xf numFmtId="164" fontId="7" fillId="2" borderId="1" pivotButton="0" quotePrefix="0" xfId="0"/>
    <xf numFmtId="9" fontId="8" fillId="0" borderId="0" pivotButton="0" quotePrefix="0" xfId="0"/>
    <xf numFmtId="0" fontId="8" fillId="0" borderId="0" pivotButton="0" quotePrefix="0" xfId="0"/>
    <xf numFmtId="0" fontId="4" fillId="0" borderId="0" pivotButton="0" quotePrefix="0" xfId="0"/>
    <xf numFmtId="0" fontId="1" fillId="0" borderId="0" pivotButton="0" quotePrefix="0" xfId="0"/>
    <xf numFmtId="0" fontId="3" fillId="0" borderId="1" pivotButton="0" quotePrefix="0" xfId="0"/>
    <xf numFmtId="164" fontId="9" fillId="2" borderId="1" pivotButton="0" quotePrefix="0" xfId="0"/>
    <xf numFmtId="9" fontId="9" fillId="2" borderId="1" pivotButton="0" quotePrefix="0" xfId="0"/>
    <xf numFmtId="0" fontId="0" fillId="2" borderId="1" pivotButton="0" quotePrefix="0" xfId="0"/>
    <xf numFmtId="164" fontId="8" fillId="0" borderId="1" pivotButton="0" quotePrefix="0" xfId="0"/>
    <xf numFmtId="0" fontId="5" fillId="6" borderId="1" applyAlignment="1" pivotButton="0" quotePrefix="0" xfId="0">
      <alignment horizontal="center" vertical="center" wrapText="1"/>
    </xf>
    <xf numFmtId="9" fontId="4" fillId="4" borderId="1" applyAlignment="1" pivotButton="0" quotePrefix="0" xfId="0">
      <alignment horizontal="right" vertical="center"/>
    </xf>
    <xf numFmtId="9" fontId="4" fillId="5" borderId="1" applyAlignment="1" pivotButton="0" quotePrefix="0" xfId="0">
      <alignment horizontal="right" vertical="center"/>
    </xf>
    <xf numFmtId="0" fontId="4" fillId="0" borderId="1" pivotButton="0" quotePrefix="0" xfId="0"/>
    <xf numFmtId="164" fontId="4" fillId="0" borderId="1" pivotButton="0" quotePrefix="0" xfId="0"/>
    <xf numFmtId="0" fontId="8" fillId="0" borderId="1" applyAlignment="1" pivotButton="0" quotePrefix="0" xfId="0">
      <alignment vertical="top"/>
    </xf>
    <xf numFmtId="0" fontId="4" fillId="0" borderId="1" applyAlignment="1" pivotButton="0" quotePrefix="0" xfId="0">
      <alignment vertical="top" wrapText="1"/>
    </xf>
  </cellXfs>
  <cellStyles count="1">
    <cellStyle name="Normal" xfId="0" builtinId="0" hidden="0"/>
  </cellStyles>
  <dxfs count="3">
    <dxf>
      <font>
        <b val="1"/>
        <color rgb="00DC2626"/>
      </font>
      <fill>
        <patternFill patternType="solid">
          <fgColor rgb="00FEE2E2"/>
        </patternFill>
      </fill>
    </dxf>
    <dxf>
      <font>
        <b val="1"/>
        <color rgb="00166534"/>
      </font>
      <fill>
        <patternFill patternType="solid">
          <fgColor rgb="00DCFCE7"/>
        </patternFill>
      </fill>
    </dxf>
    <dxf>
      <font>
        <color rgb="006B7280"/>
      </font>
      <fill>
        <patternFill patternType="solid">
          <fgColor rgb="00F3F4F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Percentage Complete by Trade</a:t>
            </a:r>
          </a:p>
        </rich>
      </tx>
    </title>
    <plotArea>
      <barChart>
        <barDir val="col"/>
        <grouping val="clustered"/>
        <ser>
          <idx val="0"/>
          <order val="0"/>
          <tx>
            <strRef>
              <f>'Summary Dashboard'!B18</f>
            </strRef>
          </tx>
          <spPr>
            <a:solidFill xmlns:a="http://schemas.openxmlformats.org/drawingml/2006/main">
              <a:srgbClr val="14B8A6"/>
            </a:solidFill>
            <a:ln xmlns:a="http://schemas.openxmlformats.org/drawingml/2006/main">
              <a:prstDash val="solid"/>
            </a:ln>
          </spPr>
          <cat>
            <numRef>
              <f>'Summary Dashboard'!$A$19:$A$28</f>
            </numRef>
          </cat>
          <val>
            <numRef>
              <f>'Summary Dashboard'!$B$19:$B$28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Trade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 Complete</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Value Completed to Date by Trade ($)</a:t>
            </a:r>
          </a:p>
        </rich>
      </tx>
    </title>
    <plotArea>
      <barChart>
        <barDir val="bar"/>
        <grouping val="clustered"/>
        <ser>
          <idx val="0"/>
          <order val="0"/>
          <tx>
            <strRef>
              <f>'Summary Dashboard'!C18</f>
            </strRef>
          </tx>
          <spPr>
            <a:solidFill xmlns:a="http://schemas.openxmlformats.org/drawingml/2006/main">
              <a:srgbClr val="0F766E"/>
            </a:solidFill>
            <a:ln xmlns:a="http://schemas.openxmlformats.org/drawingml/2006/main">
              <a:prstDash val="solid"/>
            </a:ln>
          </spPr>
          <cat>
            <numRef>
              <f>'Summary Dashboard'!$A$19:$A$28</f>
            </numRef>
          </cat>
          <val>
            <numRef>
              <f>'Summary Dashboard'!$C$19:$C$28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Value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Trade</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Contract Value Breakdown</a:t>
            </a:r>
          </a:p>
        </rich>
      </tx>
    </title>
    <plotArea>
      <pieChart>
        <varyColors val="1"/>
        <ser>
          <idx val="0"/>
          <order val="0"/>
          <tx>
            <strRef>
              <f>'Summary Dashboard'!B30</f>
            </strRef>
          </tx>
          <spPr>
            <a:ln xmlns:a="http://schemas.openxmlformats.org/drawingml/2006/main">
              <a:prstDash val="solid"/>
            </a:ln>
          </spPr>
          <cat>
            <numRef>
              <f>'Summary Dashboard'!$A$31:$A$33</f>
            </numRef>
          </cat>
          <val>
            <numRef>
              <f>'Summary Dashboard'!$B$31:$B$33</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3</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720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4</col>
      <colOff>0</colOff>
      <row>39</row>
      <rowOff>0</rowOff>
    </from>
    <ext cx="504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29"/>
  <sheetViews>
    <sheetView workbookViewId="0">
      <pane ySplit="9" topLeftCell="A10" activePane="bottomLeft" state="frozen"/>
      <selection pane="bottomLeft" activeCell="A1" sqref="A1"/>
    </sheetView>
  </sheetViews>
  <sheetFormatPr baseColWidth="8" defaultRowHeight="15"/>
  <cols>
    <col width="9" customWidth="1" min="1" max="1"/>
    <col width="32" customWidth="1" min="2" max="2"/>
    <col width="15" customWidth="1" min="3" max="3"/>
    <col width="11" customWidth="1" min="4" max="4"/>
    <col width="15" customWidth="1" min="5" max="5"/>
    <col width="15" customWidth="1" min="6" max="6"/>
    <col width="16" customWidth="1" min="7" max="7"/>
    <col width="15" customWidth="1" min="8" max="8"/>
    <col width="15" customWidth="1" min="9" max="9"/>
    <col width="14" customWidth="1" min="10" max="10"/>
  </cols>
  <sheetData>
    <row r="1">
      <c r="A1" s="1" t="inlineStr">
        <is>
          <t>PROGRESS PAYMENT CLAIM</t>
        </is>
      </c>
    </row>
    <row r="2">
      <c r="A2" s="2" t="inlineStr">
        <is>
          <t>Builder to Client Progress Claim - NZS 3910 / Standard Building Contract</t>
        </is>
      </c>
    </row>
    <row r="3"/>
    <row r="4">
      <c r="A4" s="3" t="inlineStr">
        <is>
          <t>Claim Number:</t>
        </is>
      </c>
      <c r="B4" s="4" t="inlineStr">
        <is>
          <t>PC-006</t>
        </is>
      </c>
      <c r="D4" s="3" t="inlineStr">
        <is>
          <t>Claim Date:</t>
        </is>
      </c>
      <c r="E4" s="4" t="inlineStr">
        <is>
          <t>14/07/2026</t>
        </is>
      </c>
      <c r="G4" s="3" t="inlineStr">
        <is>
          <t>Contract Number:</t>
        </is>
      </c>
      <c r="H4" s="4" t="inlineStr">
        <is>
          <t>BC-2026-014</t>
        </is>
      </c>
    </row>
    <row r="5">
      <c r="A5" s="3" t="inlineStr">
        <is>
          <t>Builder:</t>
        </is>
      </c>
      <c r="B5" s="4" t="inlineStr">
        <is>
          <t>Kauri Build Ltd</t>
        </is>
      </c>
      <c r="D5" s="3" t="inlineStr">
        <is>
          <t>NZBN:</t>
        </is>
      </c>
      <c r="E5" s="4" t="inlineStr">
        <is>
          <t>9429046123458</t>
        </is>
      </c>
      <c r="G5" s="3" t="inlineStr">
        <is>
          <t>GST Number:</t>
        </is>
      </c>
      <c r="H5" s="4" t="inlineStr">
        <is>
          <t>112-233-445</t>
        </is>
      </c>
    </row>
    <row r="6">
      <c r="A6" s="3" t="inlineStr">
        <is>
          <t>Client:</t>
        </is>
      </c>
      <c r="B6" s="4" t="inlineStr">
        <is>
          <t>Hemi and Aroha Ngata</t>
        </is>
      </c>
      <c r="D6" s="3" t="inlineStr">
        <is>
          <t>Site Address:</t>
        </is>
      </c>
      <c r="E6" s="4" t="inlineStr">
        <is>
          <t>24 Totara Grove, Tauranga</t>
        </is>
      </c>
    </row>
    <row r="7">
      <c r="A7" s="3" t="inlineStr">
        <is>
          <t>Contract Value (excl GST):</t>
        </is>
      </c>
      <c r="B7" s="5" t="n">
        <v>350000</v>
      </c>
      <c r="D7" s="3" t="inlineStr">
        <is>
          <t>Retention Rate:</t>
        </is>
      </c>
      <c r="E7" s="6" t="n">
        <v>0.1</v>
      </c>
    </row>
    <row r="8"/>
    <row r="9" ht="30" customHeight="1">
      <c r="A9" s="7" t="inlineStr">
        <is>
          <t>Item No</t>
        </is>
      </c>
      <c r="B9" s="7" t="inlineStr">
        <is>
          <t>Description of Works</t>
        </is>
      </c>
      <c r="C9" s="7" t="inlineStr">
        <is>
          <t>Contract Value
(excl GST)</t>
        </is>
      </c>
      <c r="D9" s="7" t="inlineStr">
        <is>
          <t>% Complete
to Date</t>
        </is>
      </c>
      <c r="E9" s="7" t="inlineStr">
        <is>
          <t>Value Completed
to Date</t>
        </is>
      </c>
      <c r="F9" s="7" t="inlineStr">
        <is>
          <t>Previous Claims
($)</t>
        </is>
      </c>
      <c r="G9" s="7" t="inlineStr">
        <is>
          <t>This Claim
(before retention)</t>
        </is>
      </c>
      <c r="H9" s="7" t="inlineStr">
        <is>
          <t>Retention Held
($)</t>
        </is>
      </c>
      <c r="I9" s="7" t="inlineStr">
        <is>
          <t>Net Claim
This Period</t>
        </is>
      </c>
      <c r="J9" s="7" t="inlineStr">
        <is>
          <t>Status</t>
        </is>
      </c>
    </row>
    <row r="10">
      <c r="A10" s="8" t="n">
        <v>1</v>
      </c>
      <c r="B10" s="9" t="inlineStr">
        <is>
          <t>Site Preliminaries &amp; Set-up</t>
        </is>
      </c>
      <c r="C10" s="10" t="n">
        <v>15000</v>
      </c>
      <c r="D10" s="11" t="n">
        <v>1</v>
      </c>
      <c r="E10" s="10">
        <f>C10*D10</f>
        <v/>
      </c>
      <c r="F10" s="10" t="n">
        <v>10000</v>
      </c>
      <c r="G10" s="10">
        <f>E10-F10</f>
        <v/>
      </c>
      <c r="H10" s="10">
        <f>G10*$E$7</f>
        <v/>
      </c>
      <c r="I10" s="10">
        <f>G10-H10</f>
        <v/>
      </c>
      <c r="J10" s="8">
        <f>IF(D10&gt;=1,"Complete",IF(D10&gt;0,"In Progress","Not Started"))</f>
        <v/>
      </c>
    </row>
    <row r="11">
      <c r="A11" s="12" t="n">
        <v>2</v>
      </c>
      <c r="B11" s="13" t="inlineStr">
        <is>
          <t>Foundations &amp; Groundworks</t>
        </is>
      </c>
      <c r="C11" s="14" t="n">
        <v>45000</v>
      </c>
      <c r="D11" s="15" t="n">
        <v>1</v>
      </c>
      <c r="E11" s="14">
        <f>C11*D11</f>
        <v/>
      </c>
      <c r="F11" s="14" t="n">
        <v>31500</v>
      </c>
      <c r="G11" s="14">
        <f>E11-F11</f>
        <v/>
      </c>
      <c r="H11" s="14">
        <f>G11*$E$7</f>
        <v/>
      </c>
      <c r="I11" s="14">
        <f>G11-H11</f>
        <v/>
      </c>
      <c r="J11" s="12">
        <f>IF(D11&gt;=1,"Complete",IF(D11&gt;0,"In Progress","Not Started"))</f>
        <v/>
      </c>
    </row>
    <row r="12">
      <c r="A12" s="8" t="n">
        <v>3</v>
      </c>
      <c r="B12" s="9" t="inlineStr">
        <is>
          <t>Framing &amp; Structure</t>
        </is>
      </c>
      <c r="C12" s="10" t="n">
        <v>60000</v>
      </c>
      <c r="D12" s="11" t="n">
        <v>1</v>
      </c>
      <c r="E12" s="10">
        <f>C12*D12</f>
        <v/>
      </c>
      <c r="F12" s="10" t="n">
        <v>42000</v>
      </c>
      <c r="G12" s="10">
        <f>E12-F12</f>
        <v/>
      </c>
      <c r="H12" s="10">
        <f>G12*$E$7</f>
        <v/>
      </c>
      <c r="I12" s="10">
        <f>G12-H12</f>
        <v/>
      </c>
      <c r="J12" s="8">
        <f>IF(D12&gt;=1,"Complete",IF(D12&gt;0,"In Progress","Not Started"))</f>
        <v/>
      </c>
    </row>
    <row r="13">
      <c r="A13" s="12" t="n">
        <v>4</v>
      </c>
      <c r="B13" s="13" t="inlineStr">
        <is>
          <t>Roofing</t>
        </is>
      </c>
      <c r="C13" s="14" t="n">
        <v>35000</v>
      </c>
      <c r="D13" s="15" t="n">
        <v>0.8</v>
      </c>
      <c r="E13" s="14">
        <f>C13*D13</f>
        <v/>
      </c>
      <c r="F13" s="14" t="n">
        <v>20000</v>
      </c>
      <c r="G13" s="14">
        <f>E13-F13</f>
        <v/>
      </c>
      <c r="H13" s="14">
        <f>G13*$E$7</f>
        <v/>
      </c>
      <c r="I13" s="14">
        <f>G13-H13</f>
        <v/>
      </c>
      <c r="J13" s="12">
        <f>IF(D13&gt;=1,"Complete",IF(D13&gt;0,"In Progress","Not Started"))</f>
        <v/>
      </c>
    </row>
    <row r="14">
      <c r="A14" s="8" t="n">
        <v>5</v>
      </c>
      <c r="B14" s="9" t="inlineStr">
        <is>
          <t>External Cladding &amp; Weatherproofing</t>
        </is>
      </c>
      <c r="C14" s="10" t="n">
        <v>55000</v>
      </c>
      <c r="D14" s="11" t="n">
        <v>0.6</v>
      </c>
      <c r="E14" s="10">
        <f>C14*D14</f>
        <v/>
      </c>
      <c r="F14" s="10" t="n">
        <v>16500</v>
      </c>
      <c r="G14" s="10">
        <f>E14-F14</f>
        <v/>
      </c>
      <c r="H14" s="10">
        <f>G14*$E$7</f>
        <v/>
      </c>
      <c r="I14" s="10">
        <f>G14-H14</f>
        <v/>
      </c>
      <c r="J14" s="8">
        <f>IF(D14&gt;=1,"Complete",IF(D14&gt;0,"In Progress","Not Started"))</f>
        <v/>
      </c>
    </row>
    <row r="15">
      <c r="A15" s="12" t="n">
        <v>6</v>
      </c>
      <c r="B15" s="13" t="inlineStr">
        <is>
          <t>Plumbing Rough-in</t>
        </is>
      </c>
      <c r="C15" s="14" t="n">
        <v>30000</v>
      </c>
      <c r="D15" s="15" t="n">
        <v>0.5</v>
      </c>
      <c r="E15" s="14">
        <f>C15*D15</f>
        <v/>
      </c>
      <c r="F15" s="14" t="n">
        <v>10500</v>
      </c>
      <c r="G15" s="14">
        <f>E15-F15</f>
        <v/>
      </c>
      <c r="H15" s="14">
        <f>G15*$E$7</f>
        <v/>
      </c>
      <c r="I15" s="14">
        <f>G15-H15</f>
        <v/>
      </c>
      <c r="J15" s="12">
        <f>IF(D15&gt;=1,"Complete",IF(D15&gt;0,"In Progress","Not Started"))</f>
        <v/>
      </c>
    </row>
    <row r="16">
      <c r="A16" s="8" t="n">
        <v>7</v>
      </c>
      <c r="B16" s="9" t="inlineStr">
        <is>
          <t>Electrical Rough-in</t>
        </is>
      </c>
      <c r="C16" s="10" t="n">
        <v>25000</v>
      </c>
      <c r="D16" s="11" t="n">
        <v>0.4</v>
      </c>
      <c r="E16" s="10">
        <f>C16*D16</f>
        <v/>
      </c>
      <c r="F16" s="10" t="n">
        <v>7000</v>
      </c>
      <c r="G16" s="10">
        <f>E16-F16</f>
        <v/>
      </c>
      <c r="H16" s="10">
        <f>G16*$E$7</f>
        <v/>
      </c>
      <c r="I16" s="10">
        <f>G16-H16</f>
        <v/>
      </c>
      <c r="J16" s="8">
        <f>IF(D16&gt;=1,"Complete",IF(D16&gt;0,"In Progress","Not Started"))</f>
        <v/>
      </c>
    </row>
    <row r="17">
      <c r="A17" s="12" t="n">
        <v>8</v>
      </c>
      <c r="B17" s="13" t="inlineStr">
        <is>
          <t>Interior Linings &amp; Insulation</t>
        </is>
      </c>
      <c r="C17" s="14" t="n">
        <v>50000</v>
      </c>
      <c r="D17" s="15" t="n">
        <v>0.2</v>
      </c>
      <c r="E17" s="14">
        <f>C17*D17</f>
        <v/>
      </c>
      <c r="F17" s="14" t="n">
        <v>0</v>
      </c>
      <c r="G17" s="14">
        <f>E17-F17</f>
        <v/>
      </c>
      <c r="H17" s="14">
        <f>G17*$E$7</f>
        <v/>
      </c>
      <c r="I17" s="14">
        <f>G17-H17</f>
        <v/>
      </c>
      <c r="J17" s="12">
        <f>IF(D17&gt;=1,"Complete",IF(D17&gt;0,"In Progress","Not Started"))</f>
        <v/>
      </c>
    </row>
    <row r="18">
      <c r="A18" s="8" t="n">
        <v>9</v>
      </c>
      <c r="B18" s="9" t="inlineStr">
        <is>
          <t>Painting &amp; Decorating</t>
        </is>
      </c>
      <c r="C18" s="10" t="n">
        <v>20000</v>
      </c>
      <c r="D18" s="11" t="n">
        <v>0</v>
      </c>
      <c r="E18" s="10">
        <f>C18*D18</f>
        <v/>
      </c>
      <c r="F18" s="10" t="n">
        <v>0</v>
      </c>
      <c r="G18" s="10">
        <f>E18-F18</f>
        <v/>
      </c>
      <c r="H18" s="10">
        <f>G18*$E$7</f>
        <v/>
      </c>
      <c r="I18" s="10">
        <f>G18-H18</f>
        <v/>
      </c>
      <c r="J18" s="8">
        <f>IF(D18&gt;=1,"Complete",IF(D18&gt;0,"In Progress","Not Started"))</f>
        <v/>
      </c>
    </row>
    <row r="19">
      <c r="A19" s="12" t="n">
        <v>10</v>
      </c>
      <c r="B19" s="13" t="inlineStr">
        <is>
          <t>Landscaping &amp; Final Clean</t>
        </is>
      </c>
      <c r="C19" s="14" t="n">
        <v>15000</v>
      </c>
      <c r="D19" s="15" t="n">
        <v>0</v>
      </c>
      <c r="E19" s="14">
        <f>C19*D19</f>
        <v/>
      </c>
      <c r="F19" s="14" t="n">
        <v>0</v>
      </c>
      <c r="G19" s="14">
        <f>E19-F19</f>
        <v/>
      </c>
      <c r="H19" s="14">
        <f>G19*$E$7</f>
        <v/>
      </c>
      <c r="I19" s="14">
        <f>G19-H19</f>
        <v/>
      </c>
      <c r="J19" s="12">
        <f>IF(D19&gt;=1,"Complete",IF(D19&gt;0,"In Progress","Not Started"))</f>
        <v/>
      </c>
    </row>
    <row r="20">
      <c r="A20" s="16" t="n"/>
      <c r="B20" s="17" t="inlineStr">
        <is>
          <t>TOTALS</t>
        </is>
      </c>
      <c r="C20" s="18">
        <f>SUM(C10:C19)</f>
        <v/>
      </c>
      <c r="D20" s="16" t="n"/>
      <c r="E20" s="18">
        <f>SUM(E10:E19)</f>
        <v/>
      </c>
      <c r="F20" s="18">
        <f>SUM(F10:F19)</f>
        <v/>
      </c>
      <c r="G20" s="18">
        <f>SUM(G10:G19)</f>
        <v/>
      </c>
      <c r="H20" s="18">
        <f>SUM(H10:H19)</f>
        <v/>
      </c>
      <c r="I20" s="18">
        <f>SUM(I10:I19)</f>
        <v/>
      </c>
      <c r="J20" s="16" t="n"/>
    </row>
    <row r="21"/>
    <row r="22">
      <c r="H22" s="19" t="inlineStr">
        <is>
          <t>Subtotal - Net Claim This Period (excl GST):</t>
        </is>
      </c>
      <c r="I22" s="20">
        <f>I20</f>
        <v/>
      </c>
    </row>
    <row r="23">
      <c r="H23" s="19" t="inlineStr">
        <is>
          <t>GST @ 15%:</t>
        </is>
      </c>
      <c r="I23" s="20">
        <f>B22*0.15</f>
        <v/>
      </c>
    </row>
    <row r="24">
      <c r="H24" s="19" t="inlineStr">
        <is>
          <t>TOTAL CLAIM AMOUNT PAYABLE (incl GST):</t>
        </is>
      </c>
      <c r="I24" s="20">
        <f>B22+B23</f>
        <v/>
      </c>
    </row>
    <row r="25"/>
    <row r="26">
      <c r="H26" s="19" t="inlineStr">
        <is>
          <t>Overall Contract % Complete:</t>
        </is>
      </c>
      <c r="I26" s="21">
        <f>IFERROR(E20/C20,0)</f>
        <v/>
      </c>
    </row>
    <row r="27">
      <c r="H27" s="19" t="inlineStr">
        <is>
          <t>Items Marked Complete:</t>
        </is>
      </c>
      <c r="I27" s="22">
        <f>COUNTIF(J10:J19,"Complete")</f>
        <v/>
      </c>
    </row>
    <row r="28"/>
    <row r="29">
      <c r="H29" s="19" t="inlineStr">
        <is>
          <t>Payment Due (20 working days):</t>
        </is>
      </c>
      <c r="I29" s="23" t="inlineStr">
        <is>
          <t>Refer to contract terms</t>
        </is>
      </c>
    </row>
  </sheetData>
  <mergeCells count="2">
    <mergeCell ref="A1:J1"/>
    <mergeCell ref="A2:J2"/>
  </mergeCells>
  <conditionalFormatting sqref="G10:G19">
    <cfRule type="expression" priority="1" dxfId="0" stopIfTrue="1">
      <formula>G10&lt;0</formula>
    </cfRule>
  </conditionalFormatting>
  <conditionalFormatting sqref="J10:J19">
    <cfRule type="expression" priority="2" dxfId="1" stopIfTrue="1">
      <formula>J10="Complete"</formula>
    </cfRule>
    <cfRule type="expression" priority="3" dxfId="2" stopIfTrue="1">
      <formula>J10="Not Started"</formula>
    </cfRule>
  </conditionalFormatting>
  <dataValidations count="1">
    <dataValidation sqref="E7" showErrorMessage="1" showInputMessage="1" allowBlank="0" errorTitle="Invalid Retention Rate" error="Retention rate must be between 0% and 20%." type="decimal" operator="between">
      <formula1>0</formula1>
      <formula2>0.2</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34" customWidth="1" min="1" max="1"/>
    <col width="20" customWidth="1" min="2" max="2"/>
    <col width="20" customWidth="1" min="3" max="3"/>
    <col width="14" customWidth="1" min="4" max="4"/>
    <col width="14" customWidth="1" min="5" max="5"/>
    <col width="14" customWidth="1" min="6" max="6"/>
  </cols>
  <sheetData>
    <row r="1">
      <c r="A1" s="24" t="inlineStr">
        <is>
          <t>PROGRESS CLAIM - SUMMARY DASHBOARD</t>
        </is>
      </c>
    </row>
    <row r="2">
      <c r="A2" s="2" t="inlineStr">
        <is>
          <t>Key metrics automatically calculated from the Progress Claim sheet</t>
        </is>
      </c>
    </row>
    <row r="3"/>
    <row r="4">
      <c r="A4" s="25" t="inlineStr">
        <is>
          <t>Total Contract Value (excl GST):</t>
        </is>
      </c>
      <c r="B4" s="26">
        <f>'Progress Claim'!C20</f>
        <v/>
      </c>
    </row>
    <row r="5">
      <c r="A5" s="25" t="inlineStr">
        <is>
          <t>Total Value Completed to Date:</t>
        </is>
      </c>
      <c r="B5" s="26">
        <f>'Progress Claim'!E20</f>
        <v/>
      </c>
    </row>
    <row r="6">
      <c r="A6" s="25" t="inlineStr">
        <is>
          <t>Total Previous Claims:</t>
        </is>
      </c>
      <c r="B6" s="26">
        <f>'Progress Claim'!F20</f>
        <v/>
      </c>
    </row>
    <row r="7">
      <c r="A7" s="25" t="inlineStr">
        <is>
          <t>This Claim (before retention):</t>
        </is>
      </c>
      <c r="B7" s="26">
        <f>'Progress Claim'!G20</f>
        <v/>
      </c>
    </row>
    <row r="8">
      <c r="A8" s="25" t="inlineStr">
        <is>
          <t>Total Retention Held:</t>
        </is>
      </c>
      <c r="B8" s="26">
        <f>'Progress Claim'!H20</f>
        <v/>
      </c>
    </row>
    <row r="9">
      <c r="A9" s="25" t="inlineStr">
        <is>
          <t>Net Claim This Period (excl GST):</t>
        </is>
      </c>
      <c r="B9" s="26">
        <f>'Progress Claim'!I20</f>
        <v/>
      </c>
    </row>
    <row r="10">
      <c r="A10" s="25" t="inlineStr">
        <is>
          <t>GST @ 15%:</t>
        </is>
      </c>
      <c r="B10" s="26">
        <f>'Progress Claim'!I23</f>
        <v/>
      </c>
    </row>
    <row r="11">
      <c r="A11" s="25" t="inlineStr">
        <is>
          <t>TOTAL AMOUNT PAYABLE (incl GST):</t>
        </is>
      </c>
      <c r="B11" s="26">
        <f>'Progress Claim'!I24</f>
        <v/>
      </c>
    </row>
    <row r="12">
      <c r="A12" s="25" t="inlineStr">
        <is>
          <t>Overall Contract % Complete:</t>
        </is>
      </c>
      <c r="B12" s="27">
        <f>'Progress Claim'!I26</f>
        <v/>
      </c>
    </row>
    <row r="13">
      <c r="A13" s="25" t="inlineStr">
        <is>
          <t>Remaining Contract Value:</t>
        </is>
      </c>
      <c r="B13" s="26">
        <f>'Progress Claim'!C20-'Progress Claim'!E20</f>
        <v/>
      </c>
    </row>
    <row r="14"/>
    <row r="15">
      <c r="A15" s="3" t="inlineStr">
        <is>
          <t>Look up item description:</t>
        </is>
      </c>
      <c r="B15" s="28" t="inlineStr">
        <is>
          <t>Roofing</t>
        </is>
      </c>
    </row>
    <row r="16">
      <c r="A16" s="3" t="inlineStr">
        <is>
          <t>Value Completed to Date ($):</t>
        </is>
      </c>
      <c r="B16" s="29">
        <f>IFERROR(VLOOKUP(B15,'Progress Claim'!B10:E19,4,FALSE),0)</f>
        <v/>
      </c>
    </row>
    <row r="17"/>
    <row r="18">
      <c r="A18" s="30" t="inlineStr">
        <is>
          <t>Description of Works</t>
        </is>
      </c>
      <c r="B18" s="30" t="inlineStr">
        <is>
          <t>% Complete</t>
        </is>
      </c>
      <c r="C18" s="30" t="inlineStr">
        <is>
          <t>Value Completed</t>
        </is>
      </c>
    </row>
    <row r="19">
      <c r="A19" s="9">
        <f>'Progress Claim'!B10</f>
        <v/>
      </c>
      <c r="B19" s="31">
        <f>'Progress Claim'!D10</f>
        <v/>
      </c>
      <c r="C19" s="10">
        <f>'Progress Claim'!E10</f>
        <v/>
      </c>
    </row>
    <row r="20">
      <c r="A20" s="13">
        <f>'Progress Claim'!B11</f>
        <v/>
      </c>
      <c r="B20" s="32">
        <f>'Progress Claim'!D11</f>
        <v/>
      </c>
      <c r="C20" s="14">
        <f>'Progress Claim'!E11</f>
        <v/>
      </c>
    </row>
    <row r="21">
      <c r="A21" s="9">
        <f>'Progress Claim'!B12</f>
        <v/>
      </c>
      <c r="B21" s="31">
        <f>'Progress Claim'!D12</f>
        <v/>
      </c>
      <c r="C21" s="10">
        <f>'Progress Claim'!E12</f>
        <v/>
      </c>
    </row>
    <row r="22">
      <c r="A22" s="13">
        <f>'Progress Claim'!B13</f>
        <v/>
      </c>
      <c r="B22" s="32">
        <f>'Progress Claim'!D13</f>
        <v/>
      </c>
      <c r="C22" s="14">
        <f>'Progress Claim'!E13</f>
        <v/>
      </c>
    </row>
    <row r="23">
      <c r="A23" s="9">
        <f>'Progress Claim'!B14</f>
        <v/>
      </c>
      <c r="B23" s="31">
        <f>'Progress Claim'!D14</f>
        <v/>
      </c>
      <c r="C23" s="10">
        <f>'Progress Claim'!E14</f>
        <v/>
      </c>
    </row>
    <row r="24">
      <c r="A24" s="13">
        <f>'Progress Claim'!B15</f>
        <v/>
      </c>
      <c r="B24" s="32">
        <f>'Progress Claim'!D15</f>
        <v/>
      </c>
      <c r="C24" s="14">
        <f>'Progress Claim'!E15</f>
        <v/>
      </c>
    </row>
    <row r="25">
      <c r="A25" s="9">
        <f>'Progress Claim'!B16</f>
        <v/>
      </c>
      <c r="B25" s="31">
        <f>'Progress Claim'!D16</f>
        <v/>
      </c>
      <c r="C25" s="10">
        <f>'Progress Claim'!E16</f>
        <v/>
      </c>
    </row>
    <row r="26">
      <c r="A26" s="13">
        <f>'Progress Claim'!B17</f>
        <v/>
      </c>
      <c r="B26" s="32">
        <f>'Progress Claim'!D17</f>
        <v/>
      </c>
      <c r="C26" s="14">
        <f>'Progress Claim'!E17</f>
        <v/>
      </c>
    </row>
    <row r="27">
      <c r="A27" s="9">
        <f>'Progress Claim'!B18</f>
        <v/>
      </c>
      <c r="B27" s="31">
        <f>'Progress Claim'!D18</f>
        <v/>
      </c>
      <c r="C27" s="10">
        <f>'Progress Claim'!E18</f>
        <v/>
      </c>
    </row>
    <row r="28">
      <c r="A28" s="13">
        <f>'Progress Claim'!B19</f>
        <v/>
      </c>
      <c r="B28" s="32">
        <f>'Progress Claim'!D19</f>
        <v/>
      </c>
      <c r="C28" s="14">
        <f>'Progress Claim'!E19</f>
        <v/>
      </c>
    </row>
    <row r="29"/>
    <row r="30">
      <c r="A30" s="30" t="inlineStr">
        <is>
          <t>Contract Value Breakdown</t>
        </is>
      </c>
      <c r="B30" s="30" t="inlineStr">
        <is>
          <t>Amount</t>
        </is>
      </c>
    </row>
    <row r="31">
      <c r="A31" s="33" t="inlineStr">
        <is>
          <t>Previous Claims</t>
        </is>
      </c>
      <c r="B31" s="34">
        <f>'Progress Claim'!F20</f>
        <v/>
      </c>
    </row>
    <row r="32">
      <c r="A32" s="33" t="inlineStr">
        <is>
          <t>This Claim (Net)</t>
        </is>
      </c>
      <c r="B32" s="34">
        <f>'Progress Claim'!I20</f>
        <v/>
      </c>
    </row>
    <row r="33">
      <c r="A33" s="33" t="inlineStr">
        <is>
          <t>Remaining Contract Value</t>
        </is>
      </c>
      <c r="B33" s="34">
        <f>'Progress Claim'!C20-'Progress Claim'!E20</f>
        <v/>
      </c>
    </row>
  </sheetData>
  <mergeCells count="2">
    <mergeCell ref="A1:F1"/>
    <mergeCell ref="A2:F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4" customWidth="1" min="1" max="1"/>
    <col width="90" customWidth="1" min="2" max="2"/>
  </cols>
  <sheetData>
    <row r="1">
      <c r="A1" s="24" t="inlineStr">
        <is>
          <t>INSTRUCTIONS - BUILDER PROGRESS PAYMENT CLAIM</t>
        </is>
      </c>
    </row>
    <row r="2"/>
    <row r="3">
      <c r="A3" s="7" t="inlineStr">
        <is>
          <t>Sheet</t>
        </is>
      </c>
      <c r="B3" s="7" t="inlineStr">
        <is>
          <t>Purpose and Notes</t>
        </is>
      </c>
    </row>
    <row r="4" ht="90" customHeight="1">
      <c r="A4" s="35" t="inlineStr">
        <is>
          <t>Progress Claim</t>
        </is>
      </c>
      <c r="B4" s="36" t="inlineStr">
        <is>
          <t>Main claim sheet. Enter claim number, date, contract number, builder and client details, total contract value and retention rate in the pale yellow input cells. Update the '% Complete to Date' and 'Previous Claims' columns each claim period - all other columns (Value Completed, This Claim, Retention Held, Net Claim, Status, GST and Total Payable) calculate automatically. The Status column uses an IF formula and is colour-coded by conditional formatting (green = Complete, grey = Not Started, red = negative claim value).</t>
        </is>
      </c>
    </row>
    <row r="5" ht="90" customHeight="1">
      <c r="A5" s="35" t="inlineStr">
        <is>
          <t>Summary Dashboard</t>
        </is>
      </c>
      <c r="B5" s="36" t="inlineStr">
        <is>
          <t>Read-only overview pulling live figures from the Progress Claim sheet using direct cell references, VLOOKUP and COUNTIF-style formulas. Includes bar charts showing percentage complete and value completed by trade, and a pie chart showing how the contract value is split between previous claims, this period's net claim and remaining contract value. Use the item lookup box to check the value completed for any specific trade.</t>
        </is>
      </c>
    </row>
    <row r="6" ht="90" customHeight="1">
      <c r="A6" s="35" t="inlineStr">
        <is>
          <t>Instructions</t>
        </is>
      </c>
      <c r="B6" s="36" t="inlineStr">
        <is>
          <t>This guide. Explains the purpose of each sheet and how to use the workbook correctly.</t>
        </is>
      </c>
    </row>
    <row r="7"/>
    <row r="8">
      <c r="A8" s="22" t="inlineStr">
        <is>
          <t>General Notes</t>
        </is>
      </c>
    </row>
    <row r="9" ht="24" customHeight="1">
      <c r="A9" s="23" t="inlineStr">
        <is>
          <t>- All amounts are in New Zealand dollars (NZD) and exclude GST unless stated otherwise.</t>
        </is>
      </c>
    </row>
    <row r="10" ht="24" customHeight="1">
      <c r="A10" s="23" t="inlineStr">
        <is>
          <t>- GST is calculated at the current rate of 15%.</t>
        </is>
      </c>
    </row>
    <row r="11" ht="24" customHeight="1">
      <c r="A11" s="23" t="inlineStr">
        <is>
          <t>- Retention is typically held at 5-10% of each progress claim until practical completion and the end of the defects liability period, per standard NZ building contracts.</t>
        </is>
      </c>
    </row>
    <row r="12" ht="24" customHeight="1">
      <c r="A12" s="23" t="inlineStr">
        <is>
          <t>- Ensure the Builder's NZBN and GST number are correct before issuing a claim to the client.</t>
        </is>
      </c>
    </row>
    <row r="13" ht="24" customHeight="1">
      <c r="A13" s="23" t="inlineStr">
        <is>
          <t>- Payment terms should follow the timeframes set out in the signed building contract.</t>
        </is>
      </c>
    </row>
  </sheetData>
  <mergeCells count="6">
    <mergeCell ref="A1:B1"/>
    <mergeCell ref="A9:B9"/>
    <mergeCell ref="A10:B10"/>
    <mergeCell ref="A11:B11"/>
    <mergeCell ref="A12:B12"/>
    <mergeCell ref="A13:B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2026-07-14T11:57:52Z</dcterms:created>
  <dcterms:modified xmlns:dcterms="http://purl.org/dc/terms/" xmlns:xsi="http://www.w3.org/2001/XMLSchema-instance" xsi:type="dcterms:W3CDTF">2026-07-14T11:57:52Z</dcterms:modified>
</cp:coreProperties>
</file>