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f Rearing Log" sheetId="1" state="visible" r:id="rId1"/>
    <sheet xmlns:r="http://schemas.openxmlformats.org/officeDocument/2006/relationships" name="Feed &amp; Health Summary" sheetId="2" state="visible" r:id="rId2"/>
    <sheet xmlns:r="http://schemas.openxmlformats.org/officeDocument/2006/relationships" name="Reference &amp; Instructions" sheetId="3" state="visible" r:id="rId3"/>
  </sheets>
  <definedNames>
    <definedName name="_xlnm._FilterDatabase" localSheetId="0" hidden="1">'Calf Rearing Log'!$A$2:$T$12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0.0"/>
    <numFmt numFmtId="166" formatCode="$#,##0.00"/>
    <numFmt numFmtId="167" formatCode="0.0%"/>
  </numFmts>
  <fonts count="4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b val="1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left" vertical="center" wrapText="1"/>
    </xf>
    <xf numFmtId="2" fontId="0" fillId="3" borderId="1" applyAlignment="1" pivotButton="0" quotePrefix="0" xfId="0">
      <alignment horizontal="left" vertical="center" wrapText="1"/>
    </xf>
    <xf numFmtId="166" fontId="0" fillId="0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0" fillId="4" borderId="1" pivotButton="0" quotePrefix="0" xfId="0"/>
    <xf numFmtId="2" fontId="0" fillId="0" borderId="1" applyAlignment="1" pivotButton="0" quotePrefix="0" xfId="0">
      <alignment horizontal="center" vertical="center" wrapText="1"/>
    </xf>
    <xf numFmtId="0" fontId="0" fillId="5" borderId="1" pivotButton="0" quotePrefix="0" xfId="0"/>
    <xf numFmtId="167" fontId="0" fillId="0" borderId="1" applyAlignment="1" pivotButton="0" quotePrefix="0" xfId="0">
      <alignment horizontal="center" vertical="center" wrapText="1"/>
    </xf>
    <xf numFmtId="0" fontId="2" fillId="6" borderId="0" applyAlignment="1" pivotButton="0" quotePrefix="0" xfId="0">
      <alignment horizontal="center" vertical="center" wrapText="1"/>
    </xf>
    <xf numFmtId="0" fontId="0" fillId="6" borderId="0" pivotButton="0" quotePrefix="0" xfId="0"/>
    <xf numFmtId="0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2" fillId="6" borderId="0" pivotButton="0" quotePrefix="0" xfId="0"/>
    <xf numFmtId="0" fontId="0" fillId="3" borderId="1" pivotButton="0" quotePrefix="0" xfId="0"/>
    <xf numFmtId="0" fontId="0" fillId="0" borderId="1" pivotButton="0" quotePrefix="0" xfId="0"/>
    <xf numFmtId="164" fontId="0" fillId="0" borderId="1" pivotButton="0" quotePrefix="0" xfId="0"/>
    <xf numFmtId="0" fontId="0" fillId="4" borderId="0" applyAlignment="1" pivotButton="0" quotePrefix="0" xfId="0">
      <alignment horizontal="left" vertical="center" wrapText="1"/>
    </xf>
    <xf numFmtId="0" fontId="0" fillId="5" borderId="0" applyAlignment="1" pivotButton="0" quotePrefix="0" xfId="0">
      <alignment horizontal="left" vertical="center" wrapText="1"/>
    </xf>
    <xf numFmtId="0" fontId="3" fillId="5" borderId="1" pivotButton="0" quotePrefix="0" xfId="0"/>
    <xf numFmtId="0" fontId="0" fillId="5" borderId="1" applyAlignment="1" pivotButton="0" quotePrefix="0" xfId="0">
      <alignment horizontal="left" vertical="center" wrapText="1"/>
    </xf>
    <xf numFmtId="0" fontId="3" fillId="4" borderId="1" pivotButton="0" quotePrefix="0" xfId="0"/>
    <xf numFmtId="0" fontId="0" fillId="4" borderId="1" applyAlignment="1" pivotButton="0" quotePrefix="0" xfId="0">
      <alignment horizontal="left" vertical="center" wrapText="1"/>
    </xf>
    <xf numFmtId="166" fontId="0" fillId="3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4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DC2626"/>
      </font>
      <fill>
        <patternFill patternType="solid">
          <fgColor rgb="00FEF3C7"/>
        </patternFill>
      </fill>
    </dxf>
    <dxf>
      <font>
        <b val="1"/>
        <color rgb="0022C55E"/>
      </font>
      <fill>
        <patternFill patternType="solid">
          <fgColor rgb="00DCFCE7"/>
        </patternFill>
      </fill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Daily Milk Intake by Calf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'Calf Rearing Log'!K2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'Calf Rearing Log'!$D$3:$D$12</f>
            </numRef>
          </cat>
          <val>
            <numRef>
              <f>'Calf Rearing Log'!$K$3:$K$12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Calf Name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Litres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Health Status Breakdown</a:t>
            </a:r>
          </a:p>
        </rich>
      </tx>
    </title>
    <plotArea>
      <pieChart>
        <varyColors val="1"/>
        <ser>
          <idx val="0"/>
          <order val="0"/>
          <tx>
            <strRef>
              <f>'Feed &amp; Health Summary'!B17</f>
            </strRef>
          </tx>
          <spPr>
            <a:ln xmlns:a="http://schemas.openxmlformats.org/drawingml/2006/main">
              <a:prstDash val="solid"/>
            </a:ln>
          </spPr>
          <cat>
            <numRef>
              <f>'Feed &amp; Health Summary'!$A$18:$A$20</f>
            </numRef>
          </cat>
          <val>
            <numRef>
              <f>'Feed &amp; Health Summary'!$B$18:$B$20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Intake Weight Trend by Calf</a:t>
            </a:r>
          </a:p>
        </rich>
      </tx>
    </title>
    <plotArea>
      <lineChart>
        <grouping val="standard"/>
        <ser>
          <idx val="0"/>
          <order val="0"/>
          <tx>
            <strRef>
              <f>'Calf Rearing Log'!J2</f>
            </strRef>
          </tx>
          <spPr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'Calf Rearing Log'!$D$3:$D$12</f>
            </numRef>
          </cat>
          <val>
            <numRef>
              <f>'Calf Rearing Log'!$J$3:$J$12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Calf Name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Weight (kg)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3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35</row>
      <rowOff>0</rowOff>
    </from>
    <ext cx="576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9" customWidth="1" min="2" max="2"/>
    <col width="11" customWidth="1" min="3" max="3"/>
    <col width="17" customWidth="1" min="4" max="4"/>
    <col width="15" customWidth="1" min="5" max="5"/>
    <col width="9" customWidth="1" min="6" max="6"/>
    <col width="13" customWidth="1" min="7" max="7"/>
    <col width="11" customWidth="1" min="8" max="8"/>
    <col width="17" customWidth="1" min="9" max="9"/>
    <col width="15" customWidth="1" min="10" max="10"/>
    <col width="16" customWidth="1" min="11" max="11"/>
    <col width="16" customWidth="1" min="12" max="12"/>
    <col width="14" customWidth="1" min="13" max="13"/>
    <col width="13" customWidth="1" min="14" max="14"/>
    <col width="15" customWidth="1" min="15" max="15"/>
    <col width="26" customWidth="1" min="16" max="16"/>
    <col width="13" customWidth="1" min="17" max="17"/>
    <col width="12" customWidth="1" min="18" max="18"/>
    <col width="15" customWidth="1" min="19" max="19"/>
    <col width="22" customWidth="1" min="20" max="20"/>
  </cols>
  <sheetData>
    <row r="1" ht="26" customHeight="1">
      <c r="A1" s="1" t="inlineStr">
        <is>
          <t>Calf Rearing Log — NZ Dairy &amp; Beef Calf Records 2026</t>
        </is>
      </c>
    </row>
    <row r="2" ht="32" customHeight="1">
      <c r="A2" s="2" t="inlineStr">
        <is>
          <t>Record Date</t>
        </is>
      </c>
      <c r="B2" s="2" t="inlineStr">
        <is>
          <t>Calf ID</t>
        </is>
      </c>
      <c r="C2" s="2" t="inlineStr">
        <is>
          <t>Tag Number</t>
        </is>
      </c>
      <c r="D2" s="2" t="inlineStr">
        <is>
          <t>Calf Name</t>
        </is>
      </c>
      <c r="E2" s="2" t="inlineStr">
        <is>
          <t>Breed</t>
        </is>
      </c>
      <c r="F2" s="2" t="inlineStr">
        <is>
          <t>Sex</t>
        </is>
      </c>
      <c r="G2" s="2" t="inlineStr">
        <is>
          <t>Date of Birth</t>
        </is>
      </c>
      <c r="H2" s="2" t="inlineStr">
        <is>
          <t>Age (days)</t>
        </is>
      </c>
      <c r="I2" s="2" t="inlineStr">
        <is>
          <t>Supplier / Dam ID</t>
        </is>
      </c>
      <c r="J2" s="2" t="inlineStr">
        <is>
          <t>Intake Weight (kg)</t>
        </is>
      </c>
      <c r="K2" s="2" t="inlineStr">
        <is>
          <t>Daily Milk Intake (L)</t>
        </is>
      </c>
      <c r="L2" s="2" t="inlineStr">
        <is>
          <t>Concentrate Feed (kg)</t>
        </is>
      </c>
      <c r="M2" s="2" t="inlineStr">
        <is>
          <t>Hay / Baleage (kg)</t>
        </is>
      </c>
      <c r="N2" s="2" t="inlineStr">
        <is>
          <t>Water Intake (L)</t>
        </is>
      </c>
      <c r="O2" s="2" t="inlineStr">
        <is>
          <t>Health Check Status</t>
        </is>
      </c>
      <c r="P2" s="2" t="inlineStr">
        <is>
          <t>Treatment / Notes</t>
        </is>
      </c>
      <c r="Q2" s="2" t="inlineStr">
        <is>
          <t>Vaccinated? (Y/N)</t>
        </is>
      </c>
      <c r="R2" s="2" t="inlineStr">
        <is>
          <t>Weaned? (Y/N)</t>
        </is>
      </c>
      <c r="S2" s="2" t="inlineStr">
        <is>
          <t>Cost to Date (NZD)</t>
        </is>
      </c>
      <c r="T2" s="2" t="inlineStr">
        <is>
          <t>Remarks</t>
        </is>
      </c>
    </row>
    <row r="3">
      <c r="A3" s="3" t="inlineStr">
        <is>
          <t>29/06/2026</t>
        </is>
      </c>
      <c r="B3" s="4" t="inlineStr">
        <is>
          <t>C-001</t>
        </is>
      </c>
      <c r="C3" s="4" t="n">
        <v>87421</v>
      </c>
      <c r="D3" s="5" t="inlineStr">
        <is>
          <t>Aroha Smith</t>
        </is>
      </c>
      <c r="E3" s="5" t="inlineStr">
        <is>
          <t>Friesian</t>
        </is>
      </c>
      <c r="F3" s="4" t="inlineStr">
        <is>
          <t>Heifer</t>
        </is>
      </c>
      <c r="G3" s="3" t="inlineStr">
        <is>
          <t>02/06/2026</t>
        </is>
      </c>
      <c r="H3" s="6">
        <f>IF(G3="","",A3-G3)</f>
        <v/>
      </c>
      <c r="I3" s="5" t="inlineStr">
        <is>
          <t>Waikato</t>
        </is>
      </c>
      <c r="J3" s="7" t="n">
        <v>42.3</v>
      </c>
      <c r="K3" s="7" t="n">
        <v>6</v>
      </c>
      <c r="L3" s="8" t="n">
        <v>0.5</v>
      </c>
      <c r="M3" s="8" t="n">
        <v>0.2</v>
      </c>
      <c r="N3" s="7" t="n">
        <v>4.5</v>
      </c>
      <c r="O3" s="5" t="inlineStr">
        <is>
          <t>Healthy</t>
        </is>
      </c>
      <c r="P3" s="5" t="inlineStr"/>
      <c r="Q3" s="4" t="inlineStr">
        <is>
          <t>Y</t>
        </is>
      </c>
      <c r="R3" s="4" t="inlineStr">
        <is>
          <t>N</t>
        </is>
      </c>
      <c r="S3" s="9">
        <f>IF(OR(J3="",K3="",L3=""),"",ROUND((K3*0.18)+(L3*0.85)+(M3*0.22),2))</f>
        <v/>
      </c>
      <c r="T3" s="5" t="inlineStr">
        <is>
          <t>Good growth</t>
        </is>
      </c>
    </row>
    <row r="4">
      <c r="A4" s="3" t="inlineStr">
        <is>
          <t>30/06/2026</t>
        </is>
      </c>
      <c r="B4" s="4" t="inlineStr">
        <is>
          <t>C-002</t>
        </is>
      </c>
      <c r="C4" s="4" t="n">
        <v>87422</v>
      </c>
      <c r="D4" s="5" t="inlineStr">
        <is>
          <t>Liam Brown</t>
        </is>
      </c>
      <c r="E4" s="5" t="inlineStr">
        <is>
          <t>Jersey</t>
        </is>
      </c>
      <c r="F4" s="4" t="inlineStr">
        <is>
          <t>Bull</t>
        </is>
      </c>
      <c r="G4" s="3" t="inlineStr">
        <is>
          <t>05/06/2026</t>
        </is>
      </c>
      <c r="H4" s="6">
        <f>IF(G4="","",A4-G4)</f>
        <v/>
      </c>
      <c r="I4" s="5" t="inlineStr">
        <is>
          <t>Hamilton</t>
        </is>
      </c>
      <c r="J4" s="7" t="n">
        <v>39.8</v>
      </c>
      <c r="K4" s="7" t="n">
        <v>5.5</v>
      </c>
      <c r="L4" s="8" t="n">
        <v>0.4</v>
      </c>
      <c r="M4" s="8" t="n">
        <v>0.3</v>
      </c>
      <c r="N4" s="7" t="n">
        <v>4</v>
      </c>
      <c r="O4" s="5" t="inlineStr">
        <is>
          <t>Monitoring</t>
        </is>
      </c>
      <c r="P4" s="5" t="inlineStr">
        <is>
          <t>Loose faeces - monitor</t>
        </is>
      </c>
      <c r="Q4" s="4" t="inlineStr">
        <is>
          <t>Y</t>
        </is>
      </c>
      <c r="R4" s="4" t="inlineStr">
        <is>
          <t>N</t>
        </is>
      </c>
      <c r="S4" s="9">
        <f>IF(OR(J4="",K4="",L4=""),"",ROUND((K4*0.18)+(L4*0.85)+(M4*0.22),2))</f>
        <v/>
      </c>
      <c r="T4" s="5" t="inlineStr">
        <is>
          <t>Watch for scours</t>
        </is>
      </c>
    </row>
    <row r="5">
      <c r="A5" s="3" t="inlineStr">
        <is>
          <t>01/07/2026</t>
        </is>
      </c>
      <c r="B5" s="4" t="inlineStr">
        <is>
          <t>C-003</t>
        </is>
      </c>
      <c r="C5" s="4" t="n">
        <v>87423</v>
      </c>
      <c r="D5" s="5" t="inlineStr">
        <is>
          <t>Charlotte Taylor</t>
        </is>
      </c>
      <c r="E5" s="5" t="inlineStr">
        <is>
          <t>Friesian-Jersey</t>
        </is>
      </c>
      <c r="F5" s="4" t="inlineStr">
        <is>
          <t>Heifer</t>
        </is>
      </c>
      <c r="G5" s="3" t="inlineStr">
        <is>
          <t>08/06/2026</t>
        </is>
      </c>
      <c r="H5" s="6">
        <f>IF(G5="","",A5-G5)</f>
        <v/>
      </c>
      <c r="I5" s="5" t="inlineStr">
        <is>
          <t>Te Awamutu</t>
        </is>
      </c>
      <c r="J5" s="7" t="n">
        <v>41</v>
      </c>
      <c r="K5" s="7" t="n">
        <v>6.2</v>
      </c>
      <c r="L5" s="8" t="n">
        <v>0.7</v>
      </c>
      <c r="M5" s="8" t="n">
        <v>0.25</v>
      </c>
      <c r="N5" s="7" t="n">
        <v>4.8</v>
      </c>
      <c r="O5" s="5" t="inlineStr">
        <is>
          <t>Healthy</t>
        </is>
      </c>
      <c r="P5" s="5" t="inlineStr"/>
      <c r="Q5" s="4" t="inlineStr">
        <is>
          <t>Y</t>
        </is>
      </c>
      <c r="R5" s="4" t="inlineStr">
        <is>
          <t>N</t>
        </is>
      </c>
      <c r="S5" s="9">
        <f>IF(OR(J5="",K5="",L5=""),"",ROUND((K5*0.18)+(L5*0.85)+(M5*0.22),2))</f>
        <v/>
      </c>
      <c r="T5" s="5" t="inlineStr">
        <is>
          <t>Higher concentrate intake</t>
        </is>
      </c>
    </row>
    <row r="6">
      <c r="A6" s="3" t="inlineStr">
        <is>
          <t>02/07/2026</t>
        </is>
      </c>
      <c r="B6" s="4" t="inlineStr">
        <is>
          <t>C-004</t>
        </is>
      </c>
      <c r="C6" s="4" t="n">
        <v>87424</v>
      </c>
      <c r="D6" s="5" t="inlineStr">
        <is>
          <t>Manaia Wilson</t>
        </is>
      </c>
      <c r="E6" s="5" t="inlineStr">
        <is>
          <t>Angus-cross</t>
        </is>
      </c>
      <c r="F6" s="4" t="inlineStr">
        <is>
          <t>Bull</t>
        </is>
      </c>
      <c r="G6" s="3" t="inlineStr">
        <is>
          <t>10/06/2026</t>
        </is>
      </c>
      <c r="H6" s="6">
        <f>IF(G6="","",A6-G6)</f>
        <v/>
      </c>
      <c r="I6" s="5" t="inlineStr">
        <is>
          <t>Rotorua</t>
        </is>
      </c>
      <c r="J6" s="7" t="n">
        <v>34.5</v>
      </c>
      <c r="K6" s="7" t="n">
        <v>5</v>
      </c>
      <c r="L6" s="8" t="n">
        <v>0.3</v>
      </c>
      <c r="M6" s="8" t="n">
        <v>0.15</v>
      </c>
      <c r="N6" s="7" t="n">
        <v>3.5</v>
      </c>
      <c r="O6" s="5" t="inlineStr">
        <is>
          <t>Needs Treatment</t>
        </is>
      </c>
      <c r="P6" s="5" t="inlineStr">
        <is>
          <t>Underweight - vet check scheduled</t>
        </is>
      </c>
      <c r="Q6" s="4" t="inlineStr">
        <is>
          <t>N</t>
        </is>
      </c>
      <c r="R6" s="4" t="inlineStr">
        <is>
          <t>N</t>
        </is>
      </c>
      <c r="S6" s="9">
        <f>IF(OR(J6="",K6="",L6=""),"",ROUND((K6*0.18)+(L6*0.85)+(M6*0.22),2))</f>
        <v/>
      </c>
      <c r="T6" s="5" t="inlineStr">
        <is>
          <t>Underweight flag</t>
        </is>
      </c>
    </row>
    <row r="7">
      <c r="A7" s="3" t="inlineStr">
        <is>
          <t>03/07/2026</t>
        </is>
      </c>
      <c r="B7" s="4" t="inlineStr">
        <is>
          <t>C-005</t>
        </is>
      </c>
      <c r="C7" s="4" t="n">
        <v>87425</v>
      </c>
      <c r="D7" s="5" t="inlineStr">
        <is>
          <t>Sophie Patel</t>
        </is>
      </c>
      <c r="E7" s="5" t="inlineStr">
        <is>
          <t>Jersey</t>
        </is>
      </c>
      <c r="F7" s="4" t="inlineStr">
        <is>
          <t>Heifer</t>
        </is>
      </c>
      <c r="G7" s="3" t="inlineStr">
        <is>
          <t>12/06/2026</t>
        </is>
      </c>
      <c r="H7" s="6">
        <f>IF(G7="","",A7-G7)</f>
        <v/>
      </c>
      <c r="I7" s="5" t="inlineStr">
        <is>
          <t>Cambridge</t>
        </is>
      </c>
      <c r="J7" s="7" t="n">
        <v>40.2</v>
      </c>
      <c r="K7" s="7" t="n">
        <v>6</v>
      </c>
      <c r="L7" s="8" t="n">
        <v>0.5</v>
      </c>
      <c r="M7" s="8" t="n">
        <v>0.2</v>
      </c>
      <c r="N7" s="7" t="n">
        <v>4.2</v>
      </c>
      <c r="O7" s="5" t="inlineStr">
        <is>
          <t>Healthy</t>
        </is>
      </c>
      <c r="P7" s="5" t="inlineStr"/>
      <c r="Q7" s="4" t="inlineStr">
        <is>
          <t>Y</t>
        </is>
      </c>
      <c r="R7" s="4" t="inlineStr">
        <is>
          <t>N</t>
        </is>
      </c>
      <c r="S7" s="9">
        <f>IF(OR(J7="",K7="",L7=""),"",ROUND((K7*0.18)+(L7*0.85)+(M7*0.22),2))</f>
        <v/>
      </c>
      <c r="T7" s="5" t="inlineStr">
        <is>
          <t>Good intake</t>
        </is>
      </c>
    </row>
    <row r="8">
      <c r="A8" s="3" t="inlineStr">
        <is>
          <t>04/07/2026</t>
        </is>
      </c>
      <c r="B8" s="4" t="inlineStr">
        <is>
          <t>C-006</t>
        </is>
      </c>
      <c r="C8" s="4" t="n">
        <v>87426</v>
      </c>
      <c r="D8" s="5" t="inlineStr">
        <is>
          <t>Hemi Johnson</t>
        </is>
      </c>
      <c r="E8" s="5" t="inlineStr">
        <is>
          <t>Friesian</t>
        </is>
      </c>
      <c r="F8" s="4" t="inlineStr">
        <is>
          <t>Bull</t>
        </is>
      </c>
      <c r="G8" s="3" t="inlineStr">
        <is>
          <t>14/06/2026</t>
        </is>
      </c>
      <c r="H8" s="6">
        <f>IF(G8="","",A8-G8)</f>
        <v/>
      </c>
      <c r="I8" s="5" t="inlineStr">
        <is>
          <t>Morrinsville</t>
        </is>
      </c>
      <c r="J8" s="7" t="n">
        <v>43</v>
      </c>
      <c r="K8" s="7" t="n">
        <v>4</v>
      </c>
      <c r="L8" s="8" t="n">
        <v>1.2</v>
      </c>
      <c r="M8" s="8" t="n">
        <v>0.8</v>
      </c>
      <c r="N8" s="7" t="n">
        <v>5</v>
      </c>
      <c r="O8" s="5" t="inlineStr">
        <is>
          <t>Healthy</t>
        </is>
      </c>
      <c r="P8" s="5" t="inlineStr"/>
      <c r="Q8" s="4" t="inlineStr">
        <is>
          <t>Y</t>
        </is>
      </c>
      <c r="R8" s="4" t="inlineStr">
        <is>
          <t>Y</t>
        </is>
      </c>
      <c r="S8" s="9">
        <f>IF(OR(J8="",K8="",L8=""),"",ROUND((K8*0.18)+(L8*0.85)+(M8*0.22),2))</f>
        <v/>
      </c>
      <c r="T8" s="5" t="inlineStr">
        <is>
          <t>Weaned successfully</t>
        </is>
      </c>
    </row>
    <row r="9">
      <c r="A9" s="3" t="inlineStr">
        <is>
          <t>05/07/2026</t>
        </is>
      </c>
      <c r="B9" s="4" t="inlineStr">
        <is>
          <t>C-007</t>
        </is>
      </c>
      <c r="C9" s="4" t="n">
        <v>87427</v>
      </c>
      <c r="D9" s="5" t="inlineStr">
        <is>
          <t>Olivia Martin</t>
        </is>
      </c>
      <c r="E9" s="5" t="inlineStr">
        <is>
          <t>Hereford-cross</t>
        </is>
      </c>
      <c r="F9" s="4" t="inlineStr">
        <is>
          <t>Heifer</t>
        </is>
      </c>
      <c r="G9" s="3" t="inlineStr">
        <is>
          <t>16/06/2026</t>
        </is>
      </c>
      <c r="H9" s="6">
        <f>IF(G9="","",A9-G9)</f>
        <v/>
      </c>
      <c r="I9" s="5" t="inlineStr">
        <is>
          <t>Taupo</t>
        </is>
      </c>
      <c r="J9" s="7" t="n">
        <v>38</v>
      </c>
      <c r="K9" s="7" t="n">
        <v>5.8</v>
      </c>
      <c r="L9" s="8" t="n">
        <v>0.6</v>
      </c>
      <c r="M9" s="8" t="n">
        <v>0.3</v>
      </c>
      <c r="N9" s="7" t="n">
        <v>4.4</v>
      </c>
      <c r="O9" s="5" t="inlineStr">
        <is>
          <t>Monitoring</t>
        </is>
      </c>
      <c r="P9" s="5" t="inlineStr">
        <is>
          <t>Treated for mild scours 28/06</t>
        </is>
      </c>
      <c r="Q9" s="4" t="inlineStr">
        <is>
          <t>Y</t>
        </is>
      </c>
      <c r="R9" s="4" t="inlineStr">
        <is>
          <t>N</t>
        </is>
      </c>
      <c r="S9" s="9">
        <f>IF(OR(J9="",K9="",L9=""),"",ROUND((K9*0.18)+(L9*0.85)+(M9*0.22),2))</f>
        <v/>
      </c>
      <c r="T9" s="5" t="inlineStr">
        <is>
          <t>Treatment recorded</t>
        </is>
      </c>
    </row>
    <row r="10">
      <c r="A10" s="3" t="inlineStr">
        <is>
          <t>06/07/2026</t>
        </is>
      </c>
      <c r="B10" s="4" t="inlineStr">
        <is>
          <t>C-008</t>
        </is>
      </c>
      <c r="C10" s="4" t="n">
        <v>87428</v>
      </c>
      <c r="D10" s="5" t="inlineStr">
        <is>
          <t>Tama Davis</t>
        </is>
      </c>
      <c r="E10" s="5" t="inlineStr">
        <is>
          <t>Jersey</t>
        </is>
      </c>
      <c r="F10" s="4" t="inlineStr">
        <is>
          <t>Bull</t>
        </is>
      </c>
      <c r="G10" s="3" t="inlineStr">
        <is>
          <t>18/06/2026</t>
        </is>
      </c>
      <c r="H10" s="6">
        <f>IF(G10="","",A10-G10)</f>
        <v/>
      </c>
      <c r="I10" s="5" t="inlineStr">
        <is>
          <t>Matamata</t>
        </is>
      </c>
      <c r="J10" s="7" t="n">
        <v>39.5</v>
      </c>
      <c r="K10" s="7" t="n">
        <v>6</v>
      </c>
      <c r="L10" s="8" t="n">
        <v>0.5</v>
      </c>
      <c r="M10" s="8" t="n">
        <v>0.2</v>
      </c>
      <c r="N10" s="7" t="n">
        <v>4.3</v>
      </c>
      <c r="O10" s="5" t="inlineStr">
        <is>
          <t>Healthy</t>
        </is>
      </c>
      <c r="P10" s="5" t="inlineStr"/>
      <c r="Q10" s="4" t="inlineStr">
        <is>
          <t>Y</t>
        </is>
      </c>
      <c r="R10" s="4" t="inlineStr">
        <is>
          <t>N</t>
        </is>
      </c>
      <c r="S10" s="9">
        <f>IF(OR(J10="",K10="",L10=""),"",ROUND((K10*0.18)+(L10*0.85)+(M10*0.22),2))</f>
        <v/>
      </c>
      <c r="T10" s="5" t="inlineStr">
        <is>
          <t>Healthy</t>
        </is>
      </c>
    </row>
    <row r="11">
      <c r="A11" s="3" t="inlineStr">
        <is>
          <t>07/07/2026</t>
        </is>
      </c>
      <c r="B11" s="4" t="inlineStr">
        <is>
          <t>C-009</t>
        </is>
      </c>
      <c r="C11" s="4" t="n">
        <v>87429</v>
      </c>
      <c r="D11" s="5" t="inlineStr">
        <is>
          <t>Emma Clarke</t>
        </is>
      </c>
      <c r="E11" s="5" t="inlineStr">
        <is>
          <t>Friesian</t>
        </is>
      </c>
      <c r="F11" s="4" t="inlineStr">
        <is>
          <t>Heifer</t>
        </is>
      </c>
      <c r="G11" s="3" t="inlineStr">
        <is>
          <t>20/06/2026</t>
        </is>
      </c>
      <c r="H11" s="6">
        <f>IF(G11="","",A11-G11)</f>
        <v/>
      </c>
      <c r="I11" s="5" t="inlineStr">
        <is>
          <t>Auckland</t>
        </is>
      </c>
      <c r="J11" s="7" t="n">
        <v>44.1</v>
      </c>
      <c r="K11" s="7" t="n">
        <v>6.5</v>
      </c>
      <c r="L11" s="8" t="n">
        <v>0.6</v>
      </c>
      <c r="M11" s="8" t="n">
        <v>0.25</v>
      </c>
      <c r="N11" s="7" t="n">
        <v>4.9</v>
      </c>
      <c r="O11" s="5" t="inlineStr">
        <is>
          <t>Healthy</t>
        </is>
      </c>
      <c r="P11" s="5" t="inlineStr"/>
      <c r="Q11" s="4" t="inlineStr">
        <is>
          <t>Y</t>
        </is>
      </c>
      <c r="R11" s="4" t="inlineStr">
        <is>
          <t>N</t>
        </is>
      </c>
      <c r="S11" s="9">
        <f>IF(OR(J11="",K11="",L11=""),"",ROUND((K11*0.18)+(L11*0.85)+(M11*0.22),2))</f>
        <v/>
      </c>
      <c r="T11" s="5" t="inlineStr">
        <is>
          <t>Good weight gain</t>
        </is>
      </c>
    </row>
    <row r="12">
      <c r="A12" s="3" t="inlineStr">
        <is>
          <t>08/07/2026</t>
        </is>
      </c>
      <c r="B12" s="4" t="inlineStr">
        <is>
          <t>C-010</t>
        </is>
      </c>
      <c r="C12" s="4" t="n">
        <v>87430</v>
      </c>
      <c r="D12" s="5" t="inlineStr">
        <is>
          <t>Ngaire Thompson</t>
        </is>
      </c>
      <c r="E12" s="5" t="inlineStr">
        <is>
          <t>Friesian-Jersey</t>
        </is>
      </c>
      <c r="F12" s="4" t="inlineStr">
        <is>
          <t>Heifer</t>
        </is>
      </c>
      <c r="G12" s="3" t="inlineStr">
        <is>
          <t>22/06/2026</t>
        </is>
      </c>
      <c r="H12" s="6">
        <f>IF(G12="","",A12-G12)</f>
        <v/>
      </c>
      <c r="I12" s="5" t="inlineStr">
        <is>
          <t>Palmerston North</t>
        </is>
      </c>
      <c r="J12" s="7" t="n">
        <v>41.5</v>
      </c>
      <c r="K12" s="7" t="n">
        <v>4.5</v>
      </c>
      <c r="L12" s="8" t="n">
        <v>1</v>
      </c>
      <c r="M12" s="8" t="n">
        <v>0.7</v>
      </c>
      <c r="N12" s="7" t="n">
        <v>4.6</v>
      </c>
      <c r="O12" s="5" t="inlineStr">
        <is>
          <t>Healthy</t>
        </is>
      </c>
      <c r="P12" s="5" t="inlineStr"/>
      <c r="Q12" s="4" t="inlineStr">
        <is>
          <t>Y</t>
        </is>
      </c>
      <c r="R12" s="4" t="inlineStr">
        <is>
          <t>N</t>
        </is>
      </c>
      <c r="S12" s="9">
        <f>IF(OR(J12="",K12="",L12=""),"",ROUND((K12*0.18)+(L12*0.85)+(M12*0.22),2))</f>
        <v/>
      </c>
      <c r="T12" s="5" t="inlineStr">
        <is>
          <t>Nearing weaning</t>
        </is>
      </c>
    </row>
  </sheetData>
  <autoFilter ref="A2:T12"/>
  <mergeCells count="1">
    <mergeCell ref="A1:T1"/>
  </mergeCells>
  <conditionalFormatting sqref="J3:J12">
    <cfRule type="cellIs" priority="1" operator="lessThan" dxfId="0">
      <formula>38</formula>
    </cfRule>
  </conditionalFormatting>
  <conditionalFormatting sqref="O3:O12">
    <cfRule type="expression" priority="2" dxfId="0" stopIfTrue="1">
      <formula>O3="Needs Treatment"</formula>
    </cfRule>
  </conditionalFormatting>
  <conditionalFormatting sqref="Q3:Q12">
    <cfRule type="expression" priority="3" dxfId="1" stopIfTrue="1">
      <formula>Q3="N"</formula>
    </cfRule>
  </conditionalFormatting>
  <conditionalFormatting sqref="R3:R12">
    <cfRule type="expression" priority="4" dxfId="2" stopIfTrue="1">
      <formula>R3="Y"</formula>
    </cfRule>
  </conditionalFormatting>
  <dataValidations count="3">
    <dataValidation sqref="Q3:R12" showErrorMessage="1" showInputMessage="1" allowBlank="1" type="list">
      <formula1>"Y,N"</formula1>
    </dataValidation>
    <dataValidation sqref="O3:O12" showErrorMessage="1" showInputMessage="1" allowBlank="1" type="list">
      <formula1>"Healthy,Monitoring,Needs Treatment"</formula1>
    </dataValidation>
    <dataValidation sqref="F3:F12" showErrorMessage="1" showInputMessage="1" allowBlank="1" type="list">
      <formula1>"Heifer,Bull"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  <col width="30" customWidth="1" min="3" max="3"/>
    <col width="22" customWidth="1" min="4" max="4"/>
  </cols>
  <sheetData>
    <row r="1" ht="26" customHeight="1">
      <c r="A1" s="10" t="inlineStr">
        <is>
          <t>Feed &amp; Health Summary Dashboard</t>
        </is>
      </c>
    </row>
    <row r="2"/>
    <row r="3">
      <c r="A3" s="2" t="inlineStr">
        <is>
          <t>KPI</t>
        </is>
      </c>
      <c r="B3" s="2" t="inlineStr">
        <is>
          <t>Value</t>
        </is>
      </c>
      <c r="C3" s="2" t="inlineStr">
        <is>
          <t>Notes</t>
        </is>
      </c>
    </row>
    <row r="4">
      <c r="A4" s="11" t="inlineStr">
        <is>
          <t>Total calves recorded</t>
        </is>
      </c>
      <c r="B4" s="12">
        <f>COUNTA('Calf Rearing Log'!B3:B12)</f>
        <v/>
      </c>
      <c r="C4" s="11" t="inlineStr">
        <is>
          <t>Count of calf records</t>
        </is>
      </c>
    </row>
    <row r="5">
      <c r="A5" s="13" t="inlineStr">
        <is>
          <t>Average intake weight (kg)</t>
        </is>
      </c>
      <c r="B5" s="12">
        <f>ROUND(AVERAGE('Calf Rearing Log'!J3:J12),2)</f>
        <v/>
      </c>
      <c r="C5" s="13" t="inlineStr">
        <is>
          <t>Mean intake weight</t>
        </is>
      </c>
    </row>
    <row r="6">
      <c r="A6" s="11" t="inlineStr">
        <is>
          <t>Average daily milk intake (L)</t>
        </is>
      </c>
      <c r="B6" s="12">
        <f>ROUND(AVERAGE('Calf Rearing Log'!K3:K12),2)</f>
        <v/>
      </c>
      <c r="C6" s="11" t="inlineStr">
        <is>
          <t>Mean daily milk intake</t>
        </is>
      </c>
    </row>
    <row r="7">
      <c r="A7" s="13" t="inlineStr">
        <is>
          <t>Total concentrate used (kg)</t>
        </is>
      </c>
      <c r="B7" s="12">
        <f>ROUND(SUM('Calf Rearing Log'!L3:L12),2)</f>
        <v/>
      </c>
      <c r="C7" s="13" t="inlineStr">
        <is>
          <t>Total concentrate feed</t>
        </is>
      </c>
    </row>
    <row r="8">
      <c r="A8" s="11" t="inlineStr">
        <is>
          <t>Total hay / baleage used (kg)</t>
        </is>
      </c>
      <c r="B8" s="12">
        <f>ROUND(SUM('Calf Rearing Log'!M3:M12),2)</f>
        <v/>
      </c>
      <c r="C8" s="11" t="inlineStr">
        <is>
          <t>Total supplementary feed</t>
        </is>
      </c>
    </row>
    <row r="9">
      <c r="A9" s="13" t="inlineStr">
        <is>
          <t>Total estimated rearing cost (NZD)</t>
        </is>
      </c>
      <c r="B9" s="9">
        <f>ROUND(SUM('Calf Rearing Log'!S3:S12),2)</f>
        <v/>
      </c>
      <c r="C9" s="13" t="inlineStr">
        <is>
          <t>Sum of Cost to Date column</t>
        </is>
      </c>
    </row>
    <row r="10">
      <c r="A10" s="11" t="inlineStr">
        <is>
          <t>Calves vaccinated (%)</t>
        </is>
      </c>
      <c r="B10" s="14">
        <f>IFERROR(COUNTIF('Calf Rearing Log'!Q3:Q12,"Y")/COUNTA('Calf Rearing Log'!B3:B12),0)</f>
        <v/>
      </c>
      <c r="C10" s="11" t="inlineStr">
        <is>
          <t>Share vaccinated</t>
        </is>
      </c>
    </row>
    <row r="11">
      <c r="A11" s="13" t="inlineStr">
        <is>
          <t>Calves weaned (%)</t>
        </is>
      </c>
      <c r="B11" s="14">
        <f>IFERROR(COUNTIF('Calf Rearing Log'!R3:R12,"Y")/COUNTA('Calf Rearing Log'!B3:B12),0)</f>
        <v/>
      </c>
      <c r="C11" s="13" t="inlineStr">
        <is>
          <t>Share weaned</t>
        </is>
      </c>
    </row>
    <row r="12">
      <c r="A12" s="11" t="inlineStr">
        <is>
          <t>Calves needing treatment</t>
        </is>
      </c>
      <c r="B12" s="12">
        <f>COUNTIF('Calf Rearing Log'!O3:O12,"Needs Treatment")</f>
        <v/>
      </c>
      <c r="C12" s="11" t="inlineStr">
        <is>
          <t>Health status flagged</t>
        </is>
      </c>
    </row>
    <row r="13">
      <c r="A13" s="13" t="inlineStr">
        <is>
          <t>Calves under target weight (&lt;38kg)</t>
        </is>
      </c>
      <c r="B13" s="12">
        <f>COUNTIF('Calf Rearing Log'!J3:J12,"&lt;38")</f>
        <v/>
      </c>
      <c r="C13" s="13" t="inlineStr">
        <is>
          <t>Intake weight below target</t>
        </is>
      </c>
    </row>
    <row r="14"/>
    <row r="15"/>
    <row r="16">
      <c r="A16" s="15" t="inlineStr">
        <is>
          <t>Health Status Breakdown</t>
        </is>
      </c>
    </row>
    <row r="17">
      <c r="A17" s="2" t="inlineStr">
        <is>
          <t>Status</t>
        </is>
      </c>
      <c r="B17" s="2" t="inlineStr">
        <is>
          <t>Count</t>
        </is>
      </c>
    </row>
    <row r="18">
      <c r="A18" s="11" t="inlineStr">
        <is>
          <t>Healthy</t>
        </is>
      </c>
      <c r="B18" s="17">
        <f>COUNTIF('Calf Rearing Log'!O3:O12,"Healthy")</f>
        <v/>
      </c>
    </row>
    <row r="19">
      <c r="A19" s="13" t="inlineStr">
        <is>
          <t>Monitoring</t>
        </is>
      </c>
      <c r="B19" s="18">
        <f>COUNTIF('Calf Rearing Log'!O3:O12,"Monitoring")</f>
        <v/>
      </c>
    </row>
    <row r="20">
      <c r="A20" s="11" t="inlineStr">
        <is>
          <t>Needs Treatment</t>
        </is>
      </c>
      <c r="B20" s="17">
        <f>COUNTIF('Calf Rearing Log'!O3:O12,"Needs Treatment")</f>
        <v/>
      </c>
    </row>
    <row r="21"/>
    <row r="22"/>
    <row r="23">
      <c r="A23" s="19" t="inlineStr">
        <is>
          <t>Calf Lookup Helper</t>
        </is>
      </c>
    </row>
    <row r="24">
      <c r="A24" s="2" t="inlineStr">
        <is>
          <t>Calf ID</t>
        </is>
      </c>
      <c r="B24" s="2" t="inlineStr">
        <is>
          <t>Breed (VLOOKUP)</t>
        </is>
      </c>
      <c r="C24" s="2" t="inlineStr">
        <is>
          <t>Date of Birth (VLOOKUP)</t>
        </is>
      </c>
      <c r="D24" s="2" t="inlineStr">
        <is>
          <t>Supplier (VLOOKUP)</t>
        </is>
      </c>
    </row>
    <row r="25">
      <c r="A25" s="20" t="inlineStr">
        <is>
          <t>C-001</t>
        </is>
      </c>
      <c r="B25" s="21">
        <f>IFERROR(VLOOKUP(A25,'Calf Rearing Log'!$B:$T,4,FALSE),"")</f>
        <v/>
      </c>
      <c r="C25" s="22">
        <f>IFERROR(VLOOKUP(A25,'Calf Rearing Log'!$B:$T,6,FALSE),"")</f>
        <v/>
      </c>
      <c r="D25" s="21">
        <f>IFERROR(VLOOKUP(A25,'Calf Rearing Log'!$B:$T,8,FALSE),"")</f>
        <v/>
      </c>
    </row>
  </sheetData>
  <mergeCells count="3">
    <mergeCell ref="A1:F1"/>
    <mergeCell ref="A16:B16"/>
    <mergeCell ref="A23:D23"/>
  </mergeCells>
  <conditionalFormatting sqref="B10">
    <cfRule type="expression" priority="1" dxfId="3">
      <formula>B10&lt;0.8</formula>
    </cfRule>
  </conditionalFormatting>
  <conditionalFormatting sqref="B11">
    <cfRule type="expression" priority="2" dxfId="3">
      <formula>B11&lt;0.5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42" customWidth="1" min="4" max="4"/>
  </cols>
  <sheetData>
    <row r="1" ht="26" customHeight="1">
      <c r="A1" s="10" t="inlineStr">
        <is>
          <t>Reference &amp; Instructions — Calf Rearing Records</t>
        </is>
      </c>
    </row>
    <row r="2"/>
    <row r="3">
      <c r="A3" s="19" t="inlineStr">
        <is>
          <t>How to enter daily records</t>
        </is>
      </c>
    </row>
    <row r="4">
      <c r="A4" s="23" t="inlineStr">
        <is>
          <t>1. Add one row per calf per record date on the 'Calf Rearing Log' sheet.</t>
        </is>
      </c>
    </row>
    <row r="5">
      <c r="A5" s="24" t="inlineStr">
        <is>
          <t>2. Enter dates in DD/MM/YYYY format (e.g. 29/06/2026).</t>
        </is>
      </c>
    </row>
    <row r="6">
      <c r="A6" s="23" t="inlineStr">
        <is>
          <t>3. Use the drop-down lists provided for Sex, Health Check Status, Vaccinated and Weaned columns.</t>
        </is>
      </c>
    </row>
    <row r="7">
      <c r="A7" s="24" t="inlineStr">
        <is>
          <t>4. Age (days) and Cost to Date update automatically once Date of Birth and feed figures are entered.</t>
        </is>
      </c>
    </row>
    <row r="8">
      <c r="A8" s="23" t="inlineStr">
        <is>
          <t>5. Update Health Check Status regularly - Healthy, Monitoring, or Needs Treatment.</t>
        </is>
      </c>
    </row>
    <row r="9">
      <c r="A9" s="24" t="inlineStr">
        <is>
          <t>6. Record all treatments, doses and vet visits in the Treatment / Notes column.</t>
        </is>
      </c>
    </row>
    <row r="10">
      <c r="A10" s="23" t="inlineStr">
        <is>
          <t>7. Check the Feed &amp; Health Summary sheet for herd-wide KPIs and charts.</t>
        </is>
      </c>
    </row>
    <row r="11"/>
    <row r="12">
      <c r="A12" s="19" t="inlineStr">
        <is>
          <t>Definitions</t>
        </is>
      </c>
    </row>
    <row r="13">
      <c r="A13" s="25" t="inlineStr">
        <is>
          <t>Health Check Status</t>
        </is>
      </c>
      <c r="B13" s="26" t="inlineStr">
        <is>
          <t>Healthy = normal condition; Monitoring = under observation; Needs Treatment = requires vet or treatment action.</t>
        </is>
      </c>
      <c r="C13" s="30" t="n"/>
      <c r="D13" s="31" t="n"/>
    </row>
    <row r="14">
      <c r="A14" s="27" t="inlineStr">
        <is>
          <t>Vaccinated</t>
        </is>
      </c>
      <c r="B14" s="28" t="inlineStr">
        <is>
          <t>Y = calf has received required vaccinations (e.g. clostridial, salmonella); N = not yet vaccinated.</t>
        </is>
      </c>
      <c r="C14" s="30" t="n"/>
      <c r="D14" s="31" t="n"/>
    </row>
    <row r="15">
      <c r="A15" s="25" t="inlineStr">
        <is>
          <t>Weaned</t>
        </is>
      </c>
      <c r="B15" s="26" t="inlineStr">
        <is>
          <t>Y = calf is fully weaned off milk; N = still receiving milk feeds.</t>
        </is>
      </c>
      <c r="C15" s="30" t="n"/>
      <c r="D15" s="31" t="n"/>
    </row>
    <row r="16">
      <c r="A16" s="27" t="inlineStr">
        <is>
          <t>Cost to Date</t>
        </is>
      </c>
      <c r="B16" s="28" t="inlineStr">
        <is>
          <t>Estimated cumulative feed cost per calf, calculated from milk, concentrate and hay/baleage inputs.</t>
        </is>
      </c>
      <c r="C16" s="30" t="n"/>
      <c r="D16" s="31" t="n"/>
    </row>
    <row r="17"/>
    <row r="18">
      <c r="A18" s="19" t="inlineStr">
        <is>
          <t>NZ Farming Reminders</t>
        </is>
      </c>
    </row>
    <row r="19">
      <c r="A19" s="24" t="inlineStr">
        <is>
          <t>Record all animal treatments and retain records for a minimum of 7 years (MPI/ACVM requirement).</t>
        </is>
      </c>
    </row>
    <row r="20">
      <c r="A20" s="23" t="inlineStr">
        <is>
          <t>Keep vaccination and treatment dates accurate and up to date for traceability (NAIT compliance).</t>
        </is>
      </c>
    </row>
    <row r="21">
      <c r="A21" s="24" t="inlineStr">
        <is>
          <t>Always use DD/MM/YYYY date format on this spreadsheet and farm records.</t>
        </is>
      </c>
    </row>
    <row r="22">
      <c r="A22" s="23" t="inlineStr">
        <is>
          <t>All costs should be recorded in New Zealand Dollars (NZD).</t>
        </is>
      </c>
    </row>
    <row r="23"/>
    <row r="24">
      <c r="A24" s="19" t="inlineStr">
        <is>
          <t>Optional Feed Cost Assumptions</t>
        </is>
      </c>
    </row>
    <row r="25">
      <c r="A25" s="2" t="inlineStr">
        <is>
          <t>Item</t>
        </is>
      </c>
      <c r="B25" s="2" t="inlineStr">
        <is>
          <t>Unit</t>
        </is>
      </c>
      <c r="C25" s="2" t="inlineStr">
        <is>
          <t>Rate (NZD)</t>
        </is>
      </c>
      <c r="D25" s="2" t="inlineStr">
        <is>
          <t>Notes</t>
        </is>
      </c>
    </row>
    <row r="26">
      <c r="A26" s="11" t="inlineStr">
        <is>
          <t>Milk powder cost per L equivalent</t>
        </is>
      </c>
      <c r="B26" s="17" t="inlineStr">
        <is>
          <t>per litre</t>
        </is>
      </c>
      <c r="C26" s="29" t="n">
        <v>0.18</v>
      </c>
      <c r="D26" s="11" t="inlineStr">
        <is>
          <t>Approx cost per litre of milk replacer mixed</t>
        </is>
      </c>
    </row>
    <row r="27">
      <c r="A27" s="13" t="inlineStr">
        <is>
          <t>Concentrate cost per kg</t>
        </is>
      </c>
      <c r="B27" s="18" t="inlineStr">
        <is>
          <t>per kg</t>
        </is>
      </c>
      <c r="C27" s="29" t="n">
        <v>0.85</v>
      </c>
      <c r="D27" s="13" t="inlineStr">
        <is>
          <t>Approx meal / pellets cost</t>
        </is>
      </c>
    </row>
    <row r="28">
      <c r="A28" s="11" t="inlineStr">
        <is>
          <t>Hay / baleage cost per kg</t>
        </is>
      </c>
      <c r="B28" s="17" t="inlineStr">
        <is>
          <t>per kg</t>
        </is>
      </c>
      <c r="C28" s="29" t="n">
        <v>0.22</v>
      </c>
      <c r="D28" s="11" t="inlineStr">
        <is>
          <t>Approx supplementary feed cost</t>
        </is>
      </c>
    </row>
  </sheetData>
  <mergeCells count="20">
    <mergeCell ref="A1:D1"/>
    <mergeCell ref="A3:D3"/>
    <mergeCell ref="A4:D4"/>
    <mergeCell ref="A5:D5"/>
    <mergeCell ref="A6:D6"/>
    <mergeCell ref="A7:D7"/>
    <mergeCell ref="A8:D8"/>
    <mergeCell ref="A9:D9"/>
    <mergeCell ref="A10:D10"/>
    <mergeCell ref="A12:D12"/>
    <mergeCell ref="B13:D13"/>
    <mergeCell ref="B14:D14"/>
    <mergeCell ref="B15:D15"/>
    <mergeCell ref="B16:D16"/>
    <mergeCell ref="A18:D18"/>
    <mergeCell ref="A19:D19"/>
    <mergeCell ref="A20:D20"/>
    <mergeCell ref="A21:D21"/>
    <mergeCell ref="A22:D22"/>
    <mergeCell ref="A24:D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2026-07-01T23:35:50Z</dcterms:created>
  <dcterms:modified xmlns:dcterms="http://purl.org/dc/terms/" xmlns:xsi="http://www.w3.org/2001/XMLSchema-instance" xsi:type="dcterms:W3CDTF">2026-07-01T23:35:50Z</dcterms:modified>
</cp:coreProperties>
</file>