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BT Ledg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'FBT Ledger'!$A$1:$P$1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color rgb="0016A34A"/>
    </font>
    <font>
      <name val="Calibri"/>
      <b val="1"/>
      <color rgb="001E293B"/>
      <sz val="11"/>
    </font>
    <font>
      <name val="Calibri"/>
      <b val="1"/>
      <color rgb="001E293B"/>
    </font>
    <font>
      <name val="Calibri"/>
      <b val="1"/>
      <color rgb="001E293B"/>
      <sz val="14"/>
    </font>
    <font>
      <name val="Calibri"/>
      <b val="1"/>
      <color rgb="00FFFFFF"/>
      <sz val="16"/>
    </font>
    <font>
      <name val="Calibri"/>
      <i val="1"/>
      <color rgb="006B7280"/>
      <sz val="10"/>
    </font>
    <font>
      <name val="Calibri"/>
      <b val="1"/>
      <color rgb="00FFFFFF"/>
      <sz val="10"/>
    </font>
    <font>
      <name val="Calibri"/>
      <b val="1"/>
    </font>
    <font>
      <name val="Calibri"/>
      <b val="1"/>
      <color rgb="000F766E"/>
    </font>
    <font>
      <name val="Calibri"/>
      <i val="1"/>
      <color rgb="006B7280"/>
      <sz val="9"/>
    </font>
    <font>
      <name val="Calibri"/>
      <b val="1"/>
      <color rgb="001E293B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0843D"/>
      </patternFill>
    </fill>
    <fill>
      <patternFill patternType="solid">
        <fgColor rgb="000F766E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6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8" fillId="0" borderId="0" pivotButton="0" quotePrefix="0" xfId="0"/>
    <xf numFmtId="0" fontId="1" fillId="7" borderId="1" applyAlignment="1" pivotButton="0" quotePrefix="0" xfId="0">
      <alignment horizontal="center" vertical="center"/>
    </xf>
    <xf numFmtId="0" fontId="0" fillId="7" borderId="1" pivotButton="0" quotePrefix="0" xfId="0"/>
    <xf numFmtId="0" fontId="9" fillId="8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165" fontId="10" fillId="6" borderId="1" applyAlignment="1" pivotButton="0" quotePrefix="0" xfId="0">
      <alignment horizontal="right" vertical="center"/>
    </xf>
    <xf numFmtId="3" fontId="10" fillId="6" borderId="1" applyAlignment="1" pivotButton="0" quotePrefix="0" xfId="0">
      <alignment horizontal="center" vertical="center"/>
    </xf>
    <xf numFmtId="10" fontId="11" fillId="3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left" vertical="center"/>
    </xf>
    <xf numFmtId="0" fontId="12" fillId="5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6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6" fontId="2" fillId="5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left" vertical="center"/>
    </xf>
    <xf numFmtId="0" fontId="13" fillId="9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FBT Liability by Quarter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Dashboard'!$B$6:$B$9</f>
            </numRef>
          </cat>
          <val>
            <numRef>
              <f>'Summary Dashboard'!$F$6:$F$9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FBT Liability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FBT Liability by Benefit Type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Dashboard'!C22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Dashboard'!$B$23:$B$28</f>
            </numRef>
          </cat>
          <val>
            <numRef>
              <f>'Summary Dashboard'!$C$23:$C$28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7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8" customWidth="1" min="4" max="4"/>
    <col width="22" customWidth="1" min="5" max="5"/>
    <col width="28" customWidth="1" min="6" max="6"/>
    <col width="20" customWidth="1" min="7" max="7"/>
    <col width="20" customWidth="1" min="8" max="8"/>
    <col width="14" customWidth="1" min="9" max="9"/>
    <col width="22" customWidth="1" min="10" max="10"/>
    <col width="24" customWidth="1" min="11" max="11"/>
    <col width="20" customWidth="1" min="12" max="12"/>
    <col width="12" customWidth="1" min="13" max="13"/>
    <col width="20" customWidth="1" min="14" max="14"/>
    <col width="20" customWidth="1" min="15" max="15"/>
    <col width="30" customWidth="1" min="16" max="16"/>
  </cols>
  <sheetData>
    <row r="1" ht="36" customHeight="1">
      <c r="A1" s="1" t="inlineStr">
        <is>
          <t>Date Provided</t>
        </is>
      </c>
      <c r="B1" s="1" t="inlineStr">
        <is>
          <t>Quarter</t>
        </is>
      </c>
      <c r="C1" s="1" t="inlineStr">
        <is>
          <t>Employee Name</t>
        </is>
      </c>
      <c r="D1" s="1" t="inlineStr">
        <is>
          <t>Employee Location</t>
        </is>
      </c>
      <c r="E1" s="1" t="inlineStr">
        <is>
          <t>Benefit Type</t>
        </is>
      </c>
      <c r="F1" s="1" t="inlineStr">
        <is>
          <t>Benefit Description</t>
        </is>
      </c>
      <c r="G1" s="1" t="inlineStr">
        <is>
          <t>Provider / Vendor</t>
        </is>
      </c>
      <c r="H1" s="1" t="inlineStr">
        <is>
          <t>GST Excl. Value (NZD)</t>
        </is>
      </c>
      <c r="I1" s="1" t="inlineStr">
        <is>
          <t>GST (NZD)</t>
        </is>
      </c>
      <c r="J1" s="1" t="inlineStr">
        <is>
          <t>GST Incl. Value (NZD)</t>
        </is>
      </c>
      <c r="K1" s="1" t="inlineStr">
        <is>
          <t>Employee Contribution (NZD)</t>
        </is>
      </c>
      <c r="L1" s="1" t="inlineStr">
        <is>
          <t>Taxable Value (NZD)</t>
        </is>
      </c>
      <c r="M1" s="1" t="inlineStr">
        <is>
          <t>FBT Rate</t>
        </is>
      </c>
      <c r="N1" s="1" t="inlineStr">
        <is>
          <t>FBT Liability (NZD)</t>
        </is>
      </c>
      <c r="O1" s="1" t="inlineStr">
        <is>
          <t>GST Credit Claimed?</t>
        </is>
      </c>
      <c r="P1" s="1" t="inlineStr">
        <is>
          <t>Notes</t>
        </is>
      </c>
    </row>
    <row r="2">
      <c r="A2" s="2" t="inlineStr">
        <is>
          <t>14/03/2026</t>
        </is>
      </c>
      <c r="B2" s="3">
        <f>"Q"&amp;ROUNDUP(MONTH(A2)/3,0)&amp;" "&amp;YEAR(A2)</f>
        <v/>
      </c>
      <c r="C2" s="4" t="inlineStr">
        <is>
          <t>Aroha Williams</t>
        </is>
      </c>
      <c r="D2" s="4" t="inlineStr">
        <is>
          <t>Auckland</t>
        </is>
      </c>
      <c r="E2" s="4" t="inlineStr">
        <is>
          <t>Motor vehicle</t>
        </is>
      </c>
      <c r="F2" s="4" t="inlineStr">
        <is>
          <t>Company car fuel reimbursement</t>
        </is>
      </c>
      <c r="G2" s="4" t="inlineStr">
        <is>
          <t>BP NZ</t>
        </is>
      </c>
      <c r="H2" s="5" t="n">
        <v>320</v>
      </c>
      <c r="I2" s="6">
        <f>H2*0.15</f>
        <v/>
      </c>
      <c r="J2" s="6">
        <f>H2+I2</f>
        <v/>
      </c>
      <c r="K2" s="5" t="n">
        <v>50</v>
      </c>
      <c r="L2" s="6">
        <f>MAX(0,J2-K2)</f>
        <v/>
      </c>
      <c r="M2" s="7">
        <f>IFERROR(VLOOKUP(E2,'Summary Dashboard'!$B$20:$C$26,2,0),0.4963)</f>
        <v/>
      </c>
      <c r="N2" s="8">
        <f>L2*M2</f>
        <v/>
      </c>
      <c r="O2" s="3">
        <f>IF(H2&gt;0,"Yes","No")</f>
        <v/>
      </c>
      <c r="P2" s="9" t="inlineStr"/>
    </row>
    <row r="3">
      <c r="A3" s="2" t="inlineStr">
        <is>
          <t>22/03/2026</t>
        </is>
      </c>
      <c r="B3" s="10">
        <f>"Q"&amp;ROUNDUP(MONTH(A3)/3,0)&amp;" "&amp;YEAR(A3)</f>
        <v/>
      </c>
      <c r="C3" s="4" t="inlineStr">
        <is>
          <t>Liam Taylor</t>
        </is>
      </c>
      <c r="D3" s="4" t="inlineStr">
        <is>
          <t>Wellington</t>
        </is>
      </c>
      <c r="E3" s="4" t="inlineStr">
        <is>
          <t>Subsidised goods/services</t>
        </is>
      </c>
      <c r="F3" s="4" t="inlineStr">
        <is>
          <t>Gym membership</t>
        </is>
      </c>
      <c r="G3" s="4" t="inlineStr">
        <is>
          <t>Les Mills</t>
        </is>
      </c>
      <c r="H3" s="5" t="n">
        <v>80</v>
      </c>
      <c r="I3" s="11">
        <f>H3*0.15</f>
        <v/>
      </c>
      <c r="J3" s="11">
        <f>H3+I3</f>
        <v/>
      </c>
      <c r="K3" s="5" t="n">
        <v>0</v>
      </c>
      <c r="L3" s="11">
        <f>MAX(0,J3-K3)</f>
        <v/>
      </c>
      <c r="M3" s="12">
        <f>IFERROR(VLOOKUP(E3,'Summary Dashboard'!$B$20:$C$26,2,0),0.4963)</f>
        <v/>
      </c>
      <c r="N3" s="13">
        <f>L3*M3</f>
        <v/>
      </c>
      <c r="O3" s="10">
        <f>IF(H3&gt;0,"Yes","No")</f>
        <v/>
      </c>
      <c r="P3" s="9" t="inlineStr"/>
    </row>
    <row r="4">
      <c r="A4" s="2" t="inlineStr">
        <is>
          <t>10/03/2026</t>
        </is>
      </c>
      <c r="B4" s="3">
        <f>"Q"&amp;ROUNDUP(MONTH(A4)/3,0)&amp;" "&amp;YEAR(A4)</f>
        <v/>
      </c>
      <c r="C4" s="4" t="inlineStr">
        <is>
          <t>Charlotte Ngata</t>
        </is>
      </c>
      <c r="D4" s="4" t="inlineStr">
        <is>
          <t>Christchurch</t>
        </is>
      </c>
      <c r="E4" s="4" t="inlineStr">
        <is>
          <t>Other benefits</t>
        </is>
      </c>
      <c r="F4" s="4" t="inlineStr">
        <is>
          <t>Parking near office</t>
        </is>
      </c>
      <c r="G4" s="4" t="inlineStr">
        <is>
          <t>Wilson Parking</t>
        </is>
      </c>
      <c r="H4" s="5" t="n">
        <v>120</v>
      </c>
      <c r="I4" s="6">
        <f>H4*0.15</f>
        <v/>
      </c>
      <c r="J4" s="6">
        <f>H4+I4</f>
        <v/>
      </c>
      <c r="K4" s="5" t="n">
        <v>20</v>
      </c>
      <c r="L4" s="6">
        <f>MAX(0,J4-K4)</f>
        <v/>
      </c>
      <c r="M4" s="7">
        <f>IFERROR(VLOOKUP(E4,'Summary Dashboard'!$B$20:$C$26,2,0),0.4963)</f>
        <v/>
      </c>
      <c r="N4" s="8">
        <f>L4*M4</f>
        <v/>
      </c>
      <c r="O4" s="3">
        <f>IF(H4&gt;0,"Yes","No")</f>
        <v/>
      </c>
      <c r="P4" s="9" t="inlineStr"/>
    </row>
    <row r="5">
      <c r="A5" s="2" t="inlineStr">
        <is>
          <t>18/02/2026</t>
        </is>
      </c>
      <c r="B5" s="10">
        <f>"Q"&amp;ROUNDUP(MONTH(A5)/3,0)&amp;" "&amp;YEAR(A5)</f>
        <v/>
      </c>
      <c r="C5" s="4" t="inlineStr">
        <is>
          <t>Manaia Patel</t>
        </is>
      </c>
      <c r="D5" s="4" t="inlineStr">
        <is>
          <t>Hamilton</t>
        </is>
      </c>
      <c r="E5" s="4" t="inlineStr">
        <is>
          <t>Accommodation</t>
        </is>
      </c>
      <c r="F5" s="4" t="inlineStr">
        <is>
          <t>Accommodation for work trip</t>
        </is>
      </c>
      <c r="G5" s="4" t="inlineStr">
        <is>
          <t>Sudima Hotels</t>
        </is>
      </c>
      <c r="H5" s="5" t="n">
        <v>450</v>
      </c>
      <c r="I5" s="11">
        <f>H5*0.15</f>
        <v/>
      </c>
      <c r="J5" s="11">
        <f>H5+I5</f>
        <v/>
      </c>
      <c r="K5" s="5" t="n">
        <v>0</v>
      </c>
      <c r="L5" s="11">
        <f>MAX(0,J5-K5)</f>
        <v/>
      </c>
      <c r="M5" s="12">
        <f>IFERROR(VLOOKUP(E5,'Summary Dashboard'!$B$20:$C$26,2,0),0.4963)</f>
        <v/>
      </c>
      <c r="N5" s="13">
        <f>L5*M5</f>
        <v/>
      </c>
      <c r="O5" s="10">
        <f>IF(H5&gt;0,"Yes","No")</f>
        <v/>
      </c>
      <c r="P5" s="9" t="inlineStr"/>
    </row>
    <row r="6">
      <c r="A6" s="2" t="inlineStr">
        <is>
          <t>05/03/2026</t>
        </is>
      </c>
      <c r="B6" s="3">
        <f>"Q"&amp;ROUNDUP(MONTH(A6)/3,0)&amp;" "&amp;YEAR(A6)</f>
        <v/>
      </c>
      <c r="C6" s="4" t="inlineStr">
        <is>
          <t>Sophie Brown</t>
        </is>
      </c>
      <c r="D6" s="4" t="inlineStr">
        <is>
          <t>Tauranga</t>
        </is>
      </c>
      <c r="E6" s="4" t="inlineStr">
        <is>
          <t>Entertainment</t>
        </is>
      </c>
      <c r="F6" s="4" t="inlineStr">
        <is>
          <t>Meal voucher</t>
        </is>
      </c>
      <c r="G6" s="4" t="inlineStr">
        <is>
          <t>Hell Pizza</t>
        </is>
      </c>
      <c r="H6" s="5" t="n">
        <v>60</v>
      </c>
      <c r="I6" s="6">
        <f>H6*0.15</f>
        <v/>
      </c>
      <c r="J6" s="6">
        <f>H6+I6</f>
        <v/>
      </c>
      <c r="K6" s="5" t="n">
        <v>0</v>
      </c>
      <c r="L6" s="6">
        <f>MAX(0,J6-K6)</f>
        <v/>
      </c>
      <c r="M6" s="7">
        <f>IFERROR(VLOOKUP(E6,'Summary Dashboard'!$B$20:$C$26,2,0),0.4963)</f>
        <v/>
      </c>
      <c r="N6" s="8">
        <f>L6*M6</f>
        <v/>
      </c>
      <c r="O6" s="3">
        <f>IF(H6&gt;0,"Yes","No")</f>
        <v/>
      </c>
      <c r="P6" s="9" t="inlineStr"/>
    </row>
    <row r="7">
      <c r="A7" s="2" t="inlineStr">
        <is>
          <t>28/03/2026</t>
        </is>
      </c>
      <c r="B7" s="10">
        <f>"Q"&amp;ROUNDUP(MONTH(A7)/3,0)&amp;" "&amp;YEAR(A7)</f>
        <v/>
      </c>
      <c r="C7" s="4" t="inlineStr">
        <is>
          <t>Hemi Walker</t>
        </is>
      </c>
      <c r="D7" s="4" t="inlineStr">
        <is>
          <t>Dunedin</t>
        </is>
      </c>
      <c r="E7" s="4" t="inlineStr">
        <is>
          <t>Motor vehicle</t>
        </is>
      </c>
      <c r="F7" s="4" t="inlineStr">
        <is>
          <t>Private use of vehicle</t>
        </is>
      </c>
      <c r="G7" s="4" t="inlineStr">
        <is>
          <t>Toyota NZ</t>
        </is>
      </c>
      <c r="H7" s="5" t="n">
        <v>900</v>
      </c>
      <c r="I7" s="11">
        <f>H7*0.15</f>
        <v/>
      </c>
      <c r="J7" s="11">
        <f>H7+I7</f>
        <v/>
      </c>
      <c r="K7" s="5" t="n">
        <v>150</v>
      </c>
      <c r="L7" s="11">
        <f>MAX(0,J7-K7)</f>
        <v/>
      </c>
      <c r="M7" s="12">
        <f>IFERROR(VLOOKUP(E7,'Summary Dashboard'!$B$20:$C$26,2,0),0.4963)</f>
        <v/>
      </c>
      <c r="N7" s="13">
        <f>L7*M7</f>
        <v/>
      </c>
      <c r="O7" s="10">
        <f>IF(H7&gt;0,"Yes","No")</f>
        <v/>
      </c>
      <c r="P7" s="9" t="inlineStr"/>
    </row>
    <row r="8">
      <c r="A8" s="2" t="inlineStr">
        <is>
          <t>15/03/2026</t>
        </is>
      </c>
      <c r="B8" s="3">
        <f>"Q"&amp;ROUNDUP(MONTH(A8)/3,0)&amp;" "&amp;YEAR(A8)</f>
        <v/>
      </c>
      <c r="C8" s="4" t="inlineStr">
        <is>
          <t>Olivia Smith</t>
        </is>
      </c>
      <c r="D8" s="4" t="inlineStr">
        <is>
          <t>Napier</t>
        </is>
      </c>
      <c r="E8" s="4" t="inlineStr">
        <is>
          <t>Subsidised goods/services</t>
        </is>
      </c>
      <c r="F8" s="4" t="inlineStr">
        <is>
          <t>Phone supplied for private use</t>
        </is>
      </c>
      <c r="G8" s="4" t="inlineStr">
        <is>
          <t>Spark NZ</t>
        </is>
      </c>
      <c r="H8" s="5" t="n">
        <v>75</v>
      </c>
      <c r="I8" s="6">
        <f>H8*0.15</f>
        <v/>
      </c>
      <c r="J8" s="6">
        <f>H8+I8</f>
        <v/>
      </c>
      <c r="K8" s="5" t="n">
        <v>25</v>
      </c>
      <c r="L8" s="6">
        <f>MAX(0,J8-K8)</f>
        <v/>
      </c>
      <c r="M8" s="7">
        <f>IFERROR(VLOOKUP(E8,'Summary Dashboard'!$B$20:$C$26,2,0),0.4963)</f>
        <v/>
      </c>
      <c r="N8" s="8">
        <f>L8*M8</f>
        <v/>
      </c>
      <c r="O8" s="3">
        <f>IF(H8&gt;0,"Yes","No")</f>
        <v/>
      </c>
      <c r="P8" s="9" t="inlineStr"/>
    </row>
    <row r="9">
      <c r="A9" s="2" t="inlineStr">
        <is>
          <t>20/03/2026</t>
        </is>
      </c>
      <c r="B9" s="10">
        <f>"Q"&amp;ROUNDUP(MONTH(A9)/3,0)&amp;" "&amp;YEAR(A9)</f>
        <v/>
      </c>
      <c r="C9" s="4" t="inlineStr">
        <is>
          <t>Tama Rangi</t>
        </is>
      </c>
      <c r="D9" s="4" t="inlineStr">
        <is>
          <t>Nelson</t>
        </is>
      </c>
      <c r="E9" s="4" t="inlineStr">
        <is>
          <t>Subsidised goods/services</t>
        </is>
      </c>
      <c r="F9" s="4" t="inlineStr">
        <is>
          <t>Home internet reimbursement</t>
        </is>
      </c>
      <c r="G9" s="4" t="inlineStr">
        <is>
          <t>One NZ</t>
        </is>
      </c>
      <c r="H9" s="5" t="n">
        <v>55</v>
      </c>
      <c r="I9" s="11">
        <f>H9*0.15</f>
        <v/>
      </c>
      <c r="J9" s="11">
        <f>H9+I9</f>
        <v/>
      </c>
      <c r="K9" s="5" t="n">
        <v>0</v>
      </c>
      <c r="L9" s="11">
        <f>MAX(0,J9-K9)</f>
        <v/>
      </c>
      <c r="M9" s="12">
        <f>IFERROR(VLOOKUP(E9,'Summary Dashboard'!$B$20:$C$26,2,0),0.4963)</f>
        <v/>
      </c>
      <c r="N9" s="13">
        <f>L9*M9</f>
        <v/>
      </c>
      <c r="O9" s="10">
        <f>IF(H9&gt;0,"Yes","No")</f>
        <v/>
      </c>
      <c r="P9" s="9" t="inlineStr"/>
    </row>
    <row r="10">
      <c r="A10" s="2" t="inlineStr">
        <is>
          <t>12/03/2026</t>
        </is>
      </c>
      <c r="B10" s="3">
        <f>"Q"&amp;ROUNDUP(MONTH(A10)/3,0)&amp;" "&amp;YEAR(A10)</f>
        <v/>
      </c>
      <c r="C10" s="4" t="inlineStr">
        <is>
          <t>Emma Clarke</t>
        </is>
      </c>
      <c r="D10" s="4" t="inlineStr">
        <is>
          <t>Palmerston North</t>
        </is>
      </c>
      <c r="E10" s="4" t="inlineStr">
        <is>
          <t>Entertainment</t>
        </is>
      </c>
      <c r="F10" s="4" t="inlineStr">
        <is>
          <t>Gift card</t>
        </is>
      </c>
      <c r="G10" s="4" t="inlineStr">
        <is>
          <t>Countdown</t>
        </is>
      </c>
      <c r="H10" s="5" t="n">
        <v>100</v>
      </c>
      <c r="I10" s="6">
        <f>H10*0.15</f>
        <v/>
      </c>
      <c r="J10" s="6">
        <f>H10+I10</f>
        <v/>
      </c>
      <c r="K10" s="5" t="n">
        <v>0</v>
      </c>
      <c r="L10" s="6">
        <f>MAX(0,J10-K10)</f>
        <v/>
      </c>
      <c r="M10" s="7">
        <f>IFERROR(VLOOKUP(E10,'Summary Dashboard'!$B$20:$C$26,2,0),0.4963)</f>
        <v/>
      </c>
      <c r="N10" s="8">
        <f>L10*M10</f>
        <v/>
      </c>
      <c r="O10" s="3">
        <f>IF(H10&gt;0,"Yes","No")</f>
        <v/>
      </c>
      <c r="P10" s="9" t="inlineStr"/>
    </row>
    <row r="11">
      <c r="A11" s="2" t="inlineStr">
        <is>
          <t>25/03/2026</t>
        </is>
      </c>
      <c r="B11" s="10">
        <f>"Q"&amp;ROUNDUP(MONTH(A11)/3,0)&amp;" "&amp;YEAR(A11)</f>
        <v/>
      </c>
      <c r="C11" s="4" t="inlineStr">
        <is>
          <t>Ngaire Johnson</t>
        </is>
      </c>
      <c r="D11" s="4" t="inlineStr">
        <is>
          <t>Rotorua</t>
        </is>
      </c>
      <c r="E11" s="4" t="inlineStr">
        <is>
          <t>Entertainment</t>
        </is>
      </c>
      <c r="F11" s="4" t="inlineStr">
        <is>
          <t>Staff event tickets</t>
        </is>
      </c>
      <c r="G11" s="4" t="inlineStr">
        <is>
          <t>Rotorua Events Centre</t>
        </is>
      </c>
      <c r="H11" s="5" t="n">
        <v>200</v>
      </c>
      <c r="I11" s="11">
        <f>H11*0.15</f>
        <v/>
      </c>
      <c r="J11" s="11">
        <f>H11+I11</f>
        <v/>
      </c>
      <c r="K11" s="5" t="n">
        <v>50</v>
      </c>
      <c r="L11" s="11">
        <f>MAX(0,J11-K11)</f>
        <v/>
      </c>
      <c r="M11" s="12">
        <f>IFERROR(VLOOKUP(E11,'Summary Dashboard'!$B$20:$C$26,2,0),0.4963)</f>
        <v/>
      </c>
      <c r="N11" s="13">
        <f>L11*M11</f>
        <v/>
      </c>
      <c r="O11" s="10">
        <f>IF(H11&gt;0,"Yes","No")</f>
        <v/>
      </c>
      <c r="P11" s="9" t="inlineStr"/>
    </row>
    <row r="12">
      <c r="A12" s="14" t="n"/>
      <c r="B12" s="14" t="n"/>
      <c r="C12" s="14" t="n"/>
      <c r="D12" s="14" t="n"/>
      <c r="E12" s="14" t="n"/>
      <c r="F12" s="14" t="n"/>
      <c r="G12" s="15" t="inlineStr">
        <is>
          <t>TOTALS</t>
        </is>
      </c>
      <c r="H12" s="16">
        <f>SUM(H2:H11)</f>
        <v/>
      </c>
      <c r="I12" s="16">
        <f>SUM(I2:I11)</f>
        <v/>
      </c>
      <c r="J12" s="16">
        <f>SUM(J2:J11)</f>
        <v/>
      </c>
      <c r="K12" s="16">
        <f>SUM(K2:K11)</f>
        <v/>
      </c>
      <c r="L12" s="16">
        <f>SUM(L2:L11)</f>
        <v/>
      </c>
      <c r="M12" s="14" t="n"/>
      <c r="N12" s="16">
        <f>SUM(N2:N11)</f>
        <v/>
      </c>
      <c r="O12" s="14" t="n"/>
      <c r="P12" s="14" t="n"/>
    </row>
  </sheetData>
  <autoFilter ref="A1:P1"/>
  <dataValidations count="1">
    <dataValidation sqref="E2:E200" showErrorMessage="1" showInputMessage="1" allowBlank="1" type="list">
      <formula1>"Motor vehicle,Entertainment,Accommodation,Loans,Subsidised goods/services,Other benefits"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26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40" customHeight="1">
      <c r="B1" s="17" t="inlineStr">
        <is>
          <t>FBT Quarterly Summary Dashboard</t>
        </is>
      </c>
      <c r="C1" s="18" t="n"/>
      <c r="D1" s="18" t="n"/>
      <c r="E1" s="18" t="n"/>
      <c r="F1" s="18" t="n"/>
      <c r="G1" s="18" t="n"/>
      <c r="H1" s="18" t="n"/>
    </row>
    <row r="2" ht="20" customHeight="1">
      <c r="B2" s="19" t="inlineStr">
        <is>
          <t>Tax Year: 1 April 2026 – 31 March 2027  |  GST Rate: 15%  |  All amounts in NZD</t>
        </is>
      </c>
    </row>
    <row r="3"/>
    <row r="4">
      <c r="B4" s="20" t="inlineStr">
        <is>
          <t>QUARTER SUMMARY</t>
        </is>
      </c>
      <c r="C4" s="21" t="n"/>
      <c r="D4" s="21" t="n"/>
      <c r="E4" s="21" t="n"/>
      <c r="F4" s="21" t="n"/>
      <c r="G4" s="21" t="n"/>
      <c r="H4" s="21" t="n"/>
    </row>
    <row r="5" ht="30" customHeight="1">
      <c r="B5" s="22" t="inlineStr">
        <is>
          <t>Quarter</t>
        </is>
      </c>
      <c r="C5" s="22" t="inlineStr">
        <is>
          <t>Total Benefit Value</t>
        </is>
      </c>
      <c r="D5" s="22" t="inlineStr">
        <is>
          <t>Total Employee Contributions</t>
        </is>
      </c>
      <c r="E5" s="22" t="inlineStr">
        <is>
          <t>Total Taxable Value</t>
        </is>
      </c>
      <c r="F5" s="22" t="inlineStr">
        <is>
          <t>Total FBT Liability</t>
        </is>
      </c>
      <c r="G5" s="22" t="inlineStr">
        <is>
          <t>Avg FBT per Benefit</t>
        </is>
      </c>
      <c r="H5" s="22" t="inlineStr">
        <is>
          <t>Count of Benefits</t>
        </is>
      </c>
    </row>
    <row r="6">
      <c r="B6" s="23" t="inlineStr">
        <is>
          <t>Q1 2026</t>
        </is>
      </c>
      <c r="C6" s="24">
        <f>IFERROR(SUMIF('FBT Ledger'!$B$2:$B$11,B6,'FBT Ledger'!$J$2:$J$11),0)</f>
        <v/>
      </c>
      <c r="D6" s="24">
        <f>IFERROR(SUMIF('FBT Ledger'!$B$2:$B$11,B6,'FBT Ledger'!$K$2:$K$11),0)</f>
        <v/>
      </c>
      <c r="E6" s="24">
        <f>IFERROR(SUMIF('FBT Ledger'!$B$2:$B$11,B6,'FBT Ledger'!$L$2:$L$11),0)</f>
        <v/>
      </c>
      <c r="F6" s="24">
        <f>IFERROR(SUMIF('FBT Ledger'!$B$2:$B$11,B6,'FBT Ledger'!$N$2:$N$11),0)</f>
        <v/>
      </c>
      <c r="G6" s="24">
        <f>IFERROR(AVERAGEIF('FBT Ledger'!$B$2:$B$11,B6,'FBT Ledger'!$N$2:$N$11),0)</f>
        <v/>
      </c>
      <c r="H6" s="25">
        <f>COUNTIF('FBT Ledger'!$B$2:$B$11,B6)</f>
        <v/>
      </c>
    </row>
    <row r="7">
      <c r="B7" s="26" t="inlineStr">
        <is>
          <t>Q2 2026</t>
        </is>
      </c>
      <c r="C7" s="27">
        <f>IFERROR(SUMIF('FBT Ledger'!$B$2:$B$11,B7,'FBT Ledger'!$J$2:$J$11),0)</f>
        <v/>
      </c>
      <c r="D7" s="27">
        <f>IFERROR(SUMIF('FBT Ledger'!$B$2:$B$11,B7,'FBT Ledger'!$K$2:$K$11),0)</f>
        <v/>
      </c>
      <c r="E7" s="27">
        <f>IFERROR(SUMIF('FBT Ledger'!$B$2:$B$11,B7,'FBT Ledger'!$L$2:$L$11),0)</f>
        <v/>
      </c>
      <c r="F7" s="27">
        <f>IFERROR(SUMIF('FBT Ledger'!$B$2:$B$11,B7,'FBT Ledger'!$N$2:$N$11),0)</f>
        <v/>
      </c>
      <c r="G7" s="27">
        <f>IFERROR(AVERAGEIF('FBT Ledger'!$B$2:$B$11,B7,'FBT Ledger'!$N$2:$N$11),0)</f>
        <v/>
      </c>
      <c r="H7" s="28">
        <f>COUNTIF('FBT Ledger'!$B$2:$B$11,B7)</f>
        <v/>
      </c>
    </row>
    <row r="8">
      <c r="B8" s="23" t="inlineStr">
        <is>
          <t>Q3 2026</t>
        </is>
      </c>
      <c r="C8" s="24">
        <f>IFERROR(SUMIF('FBT Ledger'!$B$2:$B$11,B8,'FBT Ledger'!$J$2:$J$11),0)</f>
        <v/>
      </c>
      <c r="D8" s="24">
        <f>IFERROR(SUMIF('FBT Ledger'!$B$2:$B$11,B8,'FBT Ledger'!$K$2:$K$11),0)</f>
        <v/>
      </c>
      <c r="E8" s="24">
        <f>IFERROR(SUMIF('FBT Ledger'!$B$2:$B$11,B8,'FBT Ledger'!$L$2:$L$11),0)</f>
        <v/>
      </c>
      <c r="F8" s="24">
        <f>IFERROR(SUMIF('FBT Ledger'!$B$2:$B$11,B8,'FBT Ledger'!$N$2:$N$11),0)</f>
        <v/>
      </c>
      <c r="G8" s="24">
        <f>IFERROR(AVERAGEIF('FBT Ledger'!$B$2:$B$11,B8,'FBT Ledger'!$N$2:$N$11),0)</f>
        <v/>
      </c>
      <c r="H8" s="25">
        <f>COUNTIF('FBT Ledger'!$B$2:$B$11,B8)</f>
        <v/>
      </c>
    </row>
    <row r="9">
      <c r="B9" s="26" t="inlineStr">
        <is>
          <t>Q4 2026</t>
        </is>
      </c>
      <c r="C9" s="27">
        <f>IFERROR(SUMIF('FBT Ledger'!$B$2:$B$11,B9,'FBT Ledger'!$J$2:$J$11),0)</f>
        <v/>
      </c>
      <c r="D9" s="27">
        <f>IFERROR(SUMIF('FBT Ledger'!$B$2:$B$11,B9,'FBT Ledger'!$K$2:$K$11),0)</f>
        <v/>
      </c>
      <c r="E9" s="27">
        <f>IFERROR(SUMIF('FBT Ledger'!$B$2:$B$11,B9,'FBT Ledger'!$L$2:$L$11),0)</f>
        <v/>
      </c>
      <c r="F9" s="27">
        <f>IFERROR(SUMIF('FBT Ledger'!$B$2:$B$11,B9,'FBT Ledger'!$N$2:$N$11),0)</f>
        <v/>
      </c>
      <c r="G9" s="27">
        <f>IFERROR(AVERAGEIF('FBT Ledger'!$B$2:$B$11,B9,'FBT Ledger'!$N$2:$N$11),0)</f>
        <v/>
      </c>
      <c r="H9" s="28">
        <f>COUNTIF('FBT Ledger'!$B$2:$B$11,B9)</f>
        <v/>
      </c>
    </row>
    <row r="10">
      <c r="B10" s="29" t="inlineStr">
        <is>
          <t>ANNUAL TOTAL</t>
        </is>
      </c>
      <c r="C10" s="30">
        <f>SUM(C6:C9)</f>
        <v/>
      </c>
      <c r="D10" s="30">
        <f>SUM(D6:D9)</f>
        <v/>
      </c>
      <c r="E10" s="30">
        <f>SUM(E6:E9)</f>
        <v/>
      </c>
      <c r="F10" s="30">
        <f>SUM(F6:F9)</f>
        <v/>
      </c>
      <c r="G10" s="30">
        <f>SUM(G6:G9)</f>
        <v/>
      </c>
      <c r="H10" s="31">
        <f>SUM(H6:H9)</f>
        <v/>
      </c>
    </row>
    <row r="11"/>
    <row r="12">
      <c r="B12" s="20" t="inlineStr">
        <is>
          <t>BENEFIT TYPE – FBT RATE TABLE</t>
        </is>
      </c>
      <c r="C12" s="21" t="n"/>
      <c r="D12" s="21" t="n"/>
    </row>
    <row r="13">
      <c r="B13" s="22" t="inlineStr">
        <is>
          <t>Benefit Type</t>
        </is>
      </c>
      <c r="C13" s="22" t="inlineStr">
        <is>
          <t>FBT Rate</t>
        </is>
      </c>
      <c r="D13" s="22" t="inlineStr">
        <is>
          <t>Notes</t>
        </is>
      </c>
    </row>
    <row r="14">
      <c r="B14" s="4" t="inlineStr">
        <is>
          <t>Motor vehicle</t>
        </is>
      </c>
      <c r="C14" s="32" t="n">
        <v>0.4963</v>
      </c>
      <c r="D14" s="33" t="inlineStr">
        <is>
          <t>Standard rate – statutory formula</t>
        </is>
      </c>
    </row>
    <row r="15">
      <c r="B15" s="4" t="inlineStr">
        <is>
          <t>Entertainment</t>
        </is>
      </c>
      <c r="C15" s="32" t="n">
        <v>0.4963</v>
      </c>
      <c r="D15" s="34" t="inlineStr">
        <is>
          <t>Standard rate applies</t>
        </is>
      </c>
    </row>
    <row r="16">
      <c r="B16" s="4" t="inlineStr">
        <is>
          <t>Accommodation</t>
        </is>
      </c>
      <c r="C16" s="32" t="n">
        <v>0.4963</v>
      </c>
      <c r="D16" s="33" t="inlineStr">
        <is>
          <t>May vary – check IR guidelines</t>
        </is>
      </c>
    </row>
    <row r="17">
      <c r="B17" s="4" t="inlineStr">
        <is>
          <t>Loans</t>
        </is>
      </c>
      <c r="C17" s="32" t="n">
        <v>0.4963</v>
      </c>
      <c r="D17" s="34" t="inlineStr">
        <is>
          <t>Concessionary loan rate applies</t>
        </is>
      </c>
    </row>
    <row r="18">
      <c r="B18" s="4" t="inlineStr">
        <is>
          <t>Subsidised goods/services</t>
        </is>
      </c>
      <c r="C18" s="32" t="n">
        <v>0.4963</v>
      </c>
      <c r="D18" s="33" t="inlineStr">
        <is>
          <t>Standard rate applies</t>
        </is>
      </c>
    </row>
    <row r="19">
      <c r="B19" s="4" t="inlineStr">
        <is>
          <t>Other benefits</t>
        </is>
      </c>
      <c r="C19" s="32" t="n">
        <v>0.4963</v>
      </c>
      <c r="D19" s="34" t="inlineStr">
        <is>
          <t>Standard rate – review annually</t>
        </is>
      </c>
    </row>
    <row r="20"/>
    <row r="21">
      <c r="B21" s="20" t="inlineStr">
        <is>
          <t>BENEFIT TYPE BREAKDOWN</t>
        </is>
      </c>
      <c r="C21" s="21" t="n"/>
      <c r="D21" s="21" t="n"/>
      <c r="E21" s="21" t="n"/>
    </row>
    <row r="22">
      <c r="B22" s="22" t="inlineStr">
        <is>
          <t>Benefit Type</t>
        </is>
      </c>
      <c r="C22" s="22" t="inlineStr">
        <is>
          <t>Total FBT Liability</t>
        </is>
      </c>
      <c r="D22" s="22" t="inlineStr">
        <is>
          <t>Count</t>
        </is>
      </c>
      <c r="E22" s="22" t="inlineStr">
        <is>
          <t>% of Total</t>
        </is>
      </c>
    </row>
    <row r="23">
      <c r="B23" s="35" t="inlineStr">
        <is>
          <t>Motor vehicle</t>
        </is>
      </c>
      <c r="C23" s="6">
        <f>IFERROR(SUMIF('FBT Ledger'!$E$2:$E$11,B23,'FBT Ledger'!$N$2:$N$11),0)</f>
        <v/>
      </c>
      <c r="D23" s="3">
        <f>IFERROR(COUNTIF('FBT Ledger'!$E$2:$E$11,B23),0)</f>
        <v/>
      </c>
      <c r="E23" s="36">
        <f>IFERROR(C23/SUM($C$23:$C$28),0)</f>
        <v/>
      </c>
    </row>
    <row r="24">
      <c r="B24" s="37" t="inlineStr">
        <is>
          <t>Entertainment</t>
        </is>
      </c>
      <c r="C24" s="11">
        <f>IFERROR(SUMIF('FBT Ledger'!$E$2:$E$11,B24,'FBT Ledger'!$N$2:$N$11),0)</f>
        <v/>
      </c>
      <c r="D24" s="10">
        <f>IFERROR(COUNTIF('FBT Ledger'!$E$2:$E$11,B24),0)</f>
        <v/>
      </c>
      <c r="E24" s="38">
        <f>IFERROR(C24/SUM($C$23:$C$28),0)</f>
        <v/>
      </c>
    </row>
    <row r="25">
      <c r="B25" s="35" t="inlineStr">
        <is>
          <t>Accommodation</t>
        </is>
      </c>
      <c r="C25" s="6">
        <f>IFERROR(SUMIF('FBT Ledger'!$E$2:$E$11,B25,'FBT Ledger'!$N$2:$N$11),0)</f>
        <v/>
      </c>
      <c r="D25" s="3">
        <f>IFERROR(COUNTIF('FBT Ledger'!$E$2:$E$11,B25),0)</f>
        <v/>
      </c>
      <c r="E25" s="36">
        <f>IFERROR(C25/SUM($C$23:$C$28),0)</f>
        <v/>
      </c>
    </row>
    <row r="26">
      <c r="B26" s="37" t="inlineStr">
        <is>
          <t>Loans</t>
        </is>
      </c>
      <c r="C26" s="11">
        <f>IFERROR(SUMIF('FBT Ledger'!$E$2:$E$11,B26,'FBT Ledger'!$N$2:$N$11),0)</f>
        <v/>
      </c>
      <c r="D26" s="10">
        <f>IFERROR(COUNTIF('FBT Ledger'!$E$2:$E$11,B26),0)</f>
        <v/>
      </c>
      <c r="E26" s="38">
        <f>IFERROR(C26/SUM($C$23:$C$28),0)</f>
        <v/>
      </c>
    </row>
    <row r="27">
      <c r="B27" s="35" t="inlineStr">
        <is>
          <t>Subsidised goods/services</t>
        </is>
      </c>
      <c r="C27" s="6">
        <f>IFERROR(SUMIF('FBT Ledger'!$E$2:$E$11,B27,'FBT Ledger'!$N$2:$N$11),0)</f>
        <v/>
      </c>
      <c r="D27" s="3">
        <f>IFERROR(COUNTIF('FBT Ledger'!$E$2:$E$11,B27),0)</f>
        <v/>
      </c>
      <c r="E27" s="36">
        <f>IFERROR(C27/SUM($C$23:$C$28),0)</f>
        <v/>
      </c>
    </row>
    <row r="28">
      <c r="B28" s="37" t="inlineStr">
        <is>
          <t>Other benefits</t>
        </is>
      </c>
      <c r="C28" s="11">
        <f>IFERROR(SUMIF('FBT Ledger'!$E$2:$E$11,B28,'FBT Ledger'!$N$2:$N$11),0)</f>
        <v/>
      </c>
      <c r="D28" s="10">
        <f>IFERROR(COUNTIF('FBT Ledger'!$E$2:$E$11,B28),0)</f>
        <v/>
      </c>
      <c r="E28" s="38">
        <f>IFERROR(C28/SUM($C$23:$C$28),0)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5" customWidth="1" min="3" max="3"/>
    <col width="28" customWidth="1" min="4" max="4"/>
  </cols>
  <sheetData>
    <row r="1" ht="42" customHeight="1">
      <c r="B1" s="17" t="inlineStr">
        <is>
          <t>FBT Fringe Benefit Tax Template – Instructions</t>
        </is>
      </c>
      <c r="C1" s="18" t="n"/>
      <c r="D1" s="18" t="n"/>
    </row>
    <row r="2"/>
    <row r="3" ht="28" customHeight="1">
      <c r="B3" s="39" t="inlineStr">
        <is>
          <t>PURPOSE</t>
        </is>
      </c>
      <c r="C3" s="21" t="n"/>
      <c r="D3" s="21" t="n"/>
    </row>
    <row r="4" ht="32" customHeight="1">
      <c r="B4" s="40" t="inlineStr">
        <is>
          <t>Overview</t>
        </is>
      </c>
      <c r="C4" s="41" t="inlineStr">
        <is>
          <t>This workbook is designed for New Zealand SMEs and accountants to record, calculate, and report Fringe Benefit Tax (FBT) quarterly. It supports compliance with Inland Revenue (IR) requirements.</t>
        </is>
      </c>
    </row>
    <row r="5" ht="32" customHeight="1">
      <c r="B5" s="40" t="inlineStr">
        <is>
          <t>FBT Year</t>
        </is>
      </c>
      <c r="C5" s="41" t="inlineStr">
        <is>
          <t>The FBT year runs from 1 April to 31 March. Quarterly periods are Q1 (Apr–Jun), Q2 (Jul–Sep), Q3 (Oct–Dec), Q4 (Jan–Mar).</t>
        </is>
      </c>
    </row>
    <row r="6" ht="32" customHeight="1">
      <c r="B6" s="40" t="inlineStr">
        <is>
          <t>Filing Reminder</t>
        </is>
      </c>
      <c r="C6" s="41" t="inlineStr">
        <is>
          <t>Quarterly FBT returns (IR420) are due by the 20th of the month following the quarter end. Annual filers use IR420A. Consult IR or your tax adviser.</t>
        </is>
      </c>
    </row>
    <row r="7"/>
    <row r="8" ht="28" customHeight="1">
      <c r="B8" s="39" t="inlineStr">
        <is>
          <t>SHEET GUIDE</t>
        </is>
      </c>
      <c r="C8" s="21" t="n"/>
      <c r="D8" s="21" t="n"/>
    </row>
    <row r="9" ht="32" customHeight="1">
      <c r="B9" s="40" t="inlineStr">
        <is>
          <t>FBT Ledger</t>
        </is>
      </c>
      <c r="C9" s="41" t="inlineStr">
        <is>
          <t>Enter each fringe benefit event here. One row per benefit per employee per period. Yellow cells are for manual data entry.</t>
        </is>
      </c>
    </row>
    <row r="10" ht="32" customHeight="1">
      <c r="B10" s="40" t="inlineStr">
        <is>
          <t>Summary Dashboard</t>
        </is>
      </c>
      <c r="C10" s="41" t="inlineStr">
        <is>
          <t>Auto-calculated quarterly totals, benefit type breakdown, and FBT rate reference table. Charts update automatically. Edit FBT rates in the Rate Table (rows 14–19).</t>
        </is>
      </c>
    </row>
    <row r="11" ht="32" customHeight="1">
      <c r="B11" s="40" t="inlineStr">
        <is>
          <t>Instructions</t>
        </is>
      </c>
      <c r="C11" s="41" t="inlineStr">
        <is>
          <t>This sheet. Keep for reference. Do not delete.</t>
        </is>
      </c>
    </row>
    <row r="12"/>
    <row r="13" ht="28" customHeight="1">
      <c r="B13" s="39" t="inlineStr">
        <is>
          <t>DATA ENTRY RULES</t>
        </is>
      </c>
      <c r="C13" s="21" t="n"/>
      <c r="D13" s="21" t="n"/>
    </row>
    <row r="14" ht="32" customHeight="1">
      <c r="B14" s="40" t="inlineStr">
        <is>
          <t>Date Format</t>
        </is>
      </c>
      <c r="C14" s="41" t="inlineStr">
        <is>
          <t>Enter dates as DD/MM/YYYY (NZ standard). Example: 14/03/2026.</t>
        </is>
      </c>
    </row>
    <row r="15" ht="32" customHeight="1">
      <c r="B15" s="40" t="inlineStr">
        <is>
          <t>Currency</t>
        </is>
      </c>
      <c r="C15" s="41" t="inlineStr">
        <is>
          <t>All monetary values in NZD ($). Do not include GST in the GST Exclusive Value column – GST is calculated automatically.</t>
        </is>
      </c>
    </row>
    <row r="16" ht="32" customHeight="1">
      <c r="B16" s="40" t="inlineStr">
        <is>
          <t>GST Rate</t>
        </is>
      </c>
      <c r="C16" s="41" t="inlineStr">
        <is>
          <t>GST is calculated at 15% (the current NZ rate). The formula =H2*0.15 applies automatically.</t>
        </is>
      </c>
    </row>
    <row r="17" ht="32" customHeight="1">
      <c r="B17" s="40" t="inlineStr">
        <is>
          <t>Employee Contribution</t>
        </is>
      </c>
      <c r="C17" s="41" t="inlineStr">
        <is>
          <t>Enter any amount the employee has contributed towards the benefit. This reduces the taxable value.</t>
        </is>
      </c>
    </row>
    <row r="18" ht="32" customHeight="1">
      <c r="B18" s="40" t="inlineStr">
        <is>
          <t>Benefit Type</t>
        </is>
      </c>
      <c r="C18" s="41" t="inlineStr">
        <is>
          <t>Select from the dropdown list in column E. Types must match the Rate Table on the Summary Dashboard for VLOOKUP to work correctly.</t>
        </is>
      </c>
    </row>
    <row r="19" ht="32" customHeight="1">
      <c r="B19" s="40" t="inlineStr">
        <is>
          <t>FBT Rate</t>
        </is>
      </c>
      <c r="C19" s="41" t="inlineStr">
        <is>
          <t>The default rate is 49.63% (standard rate for NZ FBT – refer to IR436). Update the Rate Table on the Summary Dashboard if alternate rates apply.</t>
        </is>
      </c>
    </row>
    <row r="20" ht="32" customHeight="1">
      <c r="B20" s="40" t="inlineStr">
        <is>
          <t>GST Credit</t>
        </is>
      </c>
      <c r="C20" s="41" t="inlineStr">
        <is>
          <t>If the employer is GST registered and the benefit is supplied in the course of business, a GST credit may be claimable. Column O indicates eligibility.</t>
        </is>
      </c>
    </row>
    <row r="21"/>
    <row r="22" ht="28" customHeight="1">
      <c r="B22" s="39" t="inlineStr">
        <is>
          <t>NZ COMPLIANCE NOTES</t>
        </is>
      </c>
      <c r="C22" s="21" t="n"/>
      <c r="D22" s="21" t="n"/>
    </row>
    <row r="23" ht="32" customHeight="1">
      <c r="B23" s="40" t="inlineStr">
        <is>
          <t>Record Keeping</t>
        </is>
      </c>
      <c r="C23" s="41" t="inlineStr">
        <is>
          <t>Retain FBT records for a minimum of 7 years (Tax Administration Act 1994, s22).</t>
        </is>
      </c>
    </row>
    <row r="24" ht="32" customHeight="1">
      <c r="B24" s="40" t="inlineStr">
        <is>
          <t>Balance Date</t>
        </is>
      </c>
      <c r="C24" s="41" t="inlineStr">
        <is>
          <t>Most employers use a 31 March balance date. Adjust quarter references if your balance date differs.</t>
        </is>
      </c>
    </row>
    <row r="25" ht="32" customHeight="1">
      <c r="B25" s="40" t="inlineStr">
        <is>
          <t>Motor Vehicles</t>
        </is>
      </c>
      <c r="C25" s="41" t="inlineStr">
        <is>
          <t>Motor vehicle FBT is typically calculated using the statutory formula or cost price method. See IR436 for details.</t>
        </is>
      </c>
    </row>
    <row r="26" ht="32" customHeight="1">
      <c r="B26" s="40" t="inlineStr">
        <is>
          <t>Employer Superann.</t>
        </is>
      </c>
      <c r="C26" s="41" t="inlineStr">
        <is>
          <t>Employer contributions to superannuation funds are generally not subject to FBT but may attract ESCT.</t>
        </is>
      </c>
    </row>
    <row r="27" ht="32" customHeight="1">
      <c r="B27" s="40" t="inlineStr">
        <is>
          <t>De Minimis Exemption</t>
        </is>
      </c>
      <c r="C27" s="41" t="inlineStr">
        <is>
          <t>Benefits with a taxable value of $300 or less per employee per quarter may qualify for the de minimis exemption. Check current IR guidance.</t>
        </is>
      </c>
    </row>
    <row r="28" ht="32" customHeight="1">
      <c r="B28" s="40" t="inlineStr">
        <is>
          <t>Pooling</t>
        </is>
      </c>
      <c r="C28" s="41" t="inlineStr">
        <is>
          <t>Employers may choose to pool minor fringe benefits. Consult IR or your tax adviser.</t>
        </is>
      </c>
    </row>
    <row r="29"/>
    <row r="30" ht="28" customHeight="1">
      <c r="B30" s="39" t="inlineStr">
        <is>
          <t>SUPPORT</t>
        </is>
      </c>
      <c r="C30" s="21" t="n"/>
      <c r="D30" s="21" t="n"/>
    </row>
    <row r="31" ht="32" customHeight="1">
      <c r="B31" s="40" t="inlineStr">
        <is>
          <t>Inland Revenue</t>
        </is>
      </c>
      <c r="C31" s="41" t="inlineStr">
        <is>
          <t>www.ird.govt.nz  |  IR FBT Guide: IR436  |  Phone: 0800 377 774</t>
        </is>
      </c>
    </row>
    <row r="32" ht="32" customHeight="1">
      <c r="B32" s="40" t="inlineStr">
        <is>
          <t>Disclaimer</t>
        </is>
      </c>
      <c r="C32" s="41" t="inlineStr">
        <is>
          <t>This template is a tool to assist with FBT calculations. It does not constitute tax advice. Always confirm with a qualified NZ tax adviser.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2026-06-18T14:32:00Z</dcterms:created>
  <dcterms:modified xmlns:dcterms="http://purl.org/dc/terms/" xmlns:xsi="http://www.w3.org/2001/XMLSchema-instance" xsi:type="dcterms:W3CDTF">2026-06-18T14:32:00Z</dcterms:modified>
</cp:coreProperties>
</file>