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GST Adjustments" sheetId="2" state="visible" r:id="rId2"/>
    <sheet xmlns:r="http://schemas.openxmlformats.org/officeDocument/2006/relationships" name="Summary 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1E293B"/>
      <sz val="10"/>
    </font>
    <font>
      <name val="Calibri"/>
      <sz val="10"/>
    </font>
    <font>
      <name val="Calibri"/>
      <b val="1"/>
      <color rgb="00FFFFFF"/>
      <sz val="15"/>
    </font>
    <font>
      <name val="Calibri"/>
      <b val="1"/>
      <color rgb="001E293B"/>
      <sz val="11"/>
    </font>
    <font>
      <name val="Calibri"/>
      <b val="1"/>
      <color rgb="000F766E"/>
      <sz val="11"/>
    </font>
    <font>
      <name val="Calibri"/>
      <b val="1"/>
      <color rgb="00FFFFFF"/>
      <sz val="11"/>
    </font>
    <font>
      <name val="Calibri"/>
      <b val="1"/>
      <sz val="11"/>
    </font>
    <font>
      <name val="Calibri"/>
      <color rgb="0064748B"/>
      <sz val="10"/>
    </font>
    <font>
      <name val="Calibri"/>
      <b val="1"/>
      <color rgb="000F766E"/>
      <sz val="12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00843D"/>
      </patternFill>
    </fill>
    <fill>
      <patternFill patternType="solid">
        <fgColor rgb="00DCFCE7"/>
      </patternFill>
    </fill>
    <fill>
      <patternFill patternType="solid">
        <fgColor rgb="00F0FDFA"/>
      </patternFill>
    </fill>
    <fill>
      <patternFill patternType="solid">
        <fgColor rgb="000F766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right" vertical="center"/>
    </xf>
    <xf numFmtId="9" fontId="6" fillId="5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right" vertical="center"/>
    </xf>
    <xf numFmtId="0" fontId="3" fillId="5" borderId="1" pivotButton="0" quotePrefix="0" xfId="0"/>
    <xf numFmtId="0" fontId="7" fillId="2" borderId="1" applyAlignment="1" pivotButton="0" quotePrefix="0" xfId="0">
      <alignment horizontal="center" vertical="center"/>
    </xf>
    <xf numFmtId="49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right" vertical="center"/>
    </xf>
    <xf numFmtId="9" fontId="3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49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9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right" vertical="center"/>
    </xf>
    <xf numFmtId="165" fontId="8" fillId="7" borderId="1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  <xf numFmtId="0" fontId="2" fillId="8" borderId="1" applyAlignment="1" pivotButton="0" quotePrefix="0" xfId="0">
      <alignment horizontal="left" vertical="center"/>
    </xf>
    <xf numFmtId="165" fontId="10" fillId="8" borderId="1" applyAlignment="1" pivotButton="0" quotePrefix="0" xfId="0">
      <alignment horizontal="right" vertical="center"/>
    </xf>
    <xf numFmtId="0" fontId="7" fillId="9" borderId="1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1" fontId="3" fillId="4" borderId="1" applyAlignment="1" pivotButton="0" quotePrefix="0" xfId="0">
      <alignment horizontal="center" vertical="center"/>
    </xf>
    <xf numFmtId="1" fontId="10" fillId="8" borderId="1" applyAlignment="1" pivotButton="0" quotePrefix="0" xfId="0">
      <alignment horizontal="right" vertical="center"/>
    </xf>
    <xf numFmtId="166" fontId="10" fillId="8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GST Adjustments by Type — Count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Dashboard'!F4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'Summary Dashboard'!$E$5:$E$9</f>
            </numRef>
          </cat>
          <val>
            <numRef>
              <f>'Summary Dashboard'!$F$5:$F$9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Adjustment Type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Count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GST Direction Split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Dashboard'!I4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 Dashboard'!$H$5:$H$7</f>
            </numRef>
          </cat>
          <val>
            <numRef>
              <f>'Summary Dashboard'!$I$5:$I$7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12</row>
      <rowOff>0</rowOff>
    </from>
    <ext cx="576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12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70" customWidth="1" min="3" max="3"/>
  </cols>
  <sheetData>
    <row r="1" ht="40" customHeight="1">
      <c r="B1" s="1" t="inlineStr">
        <is>
          <t>GST Adjustments Calculator NZ</t>
        </is>
      </c>
    </row>
    <row r="2"/>
    <row r="3" ht="42" customHeight="1">
      <c r="B3" s="2" t="inlineStr">
        <is>
          <t>Purpose</t>
        </is>
      </c>
      <c r="C3" s="3" t="inlineStr">
        <is>
          <t>Use this workbook to record, calculate and review GST adjustment entries for NZ GST-registered businesses. Entries are inclusive of GST and support annual or periodic correction calculations.</t>
        </is>
      </c>
    </row>
    <row r="4" ht="42" customHeight="1">
      <c r="B4" s="4" t="inlineStr">
        <is>
          <t>GST Rate</t>
        </is>
      </c>
      <c r="C4" s="5" t="inlineStr">
        <is>
          <t>The standard NZ GST rate is 15%. This is stored in cell B2 of the 'GST Adjustments' sheet and referenced throughout formulas. Do not change unless the rate changes.</t>
        </is>
      </c>
    </row>
    <row r="5" ht="42" customHeight="1">
      <c r="B5" s="2" t="inlineStr">
        <is>
          <t>Date Format</t>
        </is>
      </c>
      <c r="C5" s="3" t="inlineStr">
        <is>
          <t>All dates must be entered in DD/MM/YYYY format in accordance with New Zealand standards.</t>
        </is>
      </c>
    </row>
    <row r="6" ht="42" customHeight="1">
      <c r="B6" s="4" t="inlineStr">
        <is>
          <t>Record Keeping</t>
        </is>
      </c>
      <c r="C6" s="5" t="inlineStr">
        <is>
          <t>All GST records must be retained for a minimum of 7 years as required by the Inland Revenue Department (IRD).</t>
        </is>
      </c>
    </row>
    <row r="7" ht="42" customHeight="1">
      <c r="B7" s="2" t="inlineStr">
        <is>
          <t>Adjustment Types</t>
        </is>
      </c>
      <c r="C7" s="3" t="inlineStr">
        <is>
          <t>Supported types: Private use, Bad debt, Rounding correction, Apportionment, Capital purchase. Enter the type in column F of the GST Adjustments sheet.</t>
        </is>
      </c>
    </row>
    <row r="8" ht="42" customHeight="1">
      <c r="B8" s="4" t="inlineStr">
        <is>
          <t>GST Exclusive Amount</t>
        </is>
      </c>
      <c r="C8" s="5" t="inlineStr">
        <is>
          <t>Column J is automatically calculated as: GST Inclusive Amount / (1 + GST Rate). Do not manually enter this column.</t>
        </is>
      </c>
    </row>
    <row r="9" ht="42" customHeight="1">
      <c r="B9" s="2" t="inlineStr">
        <is>
          <t>GST Amount</t>
        </is>
      </c>
      <c r="C9" s="3" t="inlineStr">
        <is>
          <t>Column K is automatically calculated as: GST Inclusive Amount minus GST Exclusive Amount.</t>
        </is>
      </c>
    </row>
    <row r="10" ht="42" customHeight="1">
      <c r="B10" s="4" t="inlineStr">
        <is>
          <t>Adjustment Direction</t>
        </is>
      </c>
      <c r="C10" s="5" t="inlineStr">
        <is>
          <t>Column L must be entered as 'Claim' (input GST) or 'Pay' (output GST). The system will derive the label in Column M automatically.</t>
        </is>
      </c>
    </row>
    <row r="11" ht="42" customHeight="1">
      <c r="B11" s="2" t="inlineStr">
        <is>
          <t>Included in Return?</t>
        </is>
      </c>
      <c r="C11" s="3" t="inlineStr">
        <is>
          <t>Column N is auto-populated. Private use, Bad debt, and Rounding correction adjustments are marked 'Yes'. Others show 'No' by default — confirm with your tax adviser.</t>
        </is>
      </c>
    </row>
    <row r="12" ht="42" customHeight="1">
      <c r="B12" s="4" t="inlineStr">
        <is>
          <t>Check Column</t>
        </is>
      </c>
      <c r="C12" s="5" t="inlineStr">
        <is>
          <t>Column P (Check) verifies that GST Inclusive = GST Exclusive + GST Amount (tolerance &lt; $0.01). Always ensure this reads 'OK'.</t>
        </is>
      </c>
    </row>
    <row r="13" ht="42" customHeight="1">
      <c r="B13" s="2" t="inlineStr">
        <is>
          <t>Summary Dashboard</t>
        </is>
      </c>
      <c r="C13" s="3" t="inlineStr">
        <is>
          <t>The Summary Dashboard sheet provides KPI totals, counts, and charts for management reporting. It refreshes automatically from the GST Adjustments data.</t>
        </is>
      </c>
    </row>
    <row r="14" ht="42" customHeight="1">
      <c r="B14" s="4" t="inlineStr">
        <is>
          <t>Disclaimer</t>
        </is>
      </c>
      <c r="C14" s="5" t="inlineStr">
        <is>
          <t>This workbook is a calculation aid only and does not constitute tax advice. Consult a registered NZ tax professional or the IRD for compliance guidance.</t>
        </is>
      </c>
    </row>
  </sheetData>
  <mergeCells count="1">
    <mergeCell ref="B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1" customWidth="1" min="3" max="3"/>
    <col width="24" customWidth="1" min="4" max="4"/>
    <col width="18" customWidth="1" min="5" max="5"/>
    <col width="20" customWidth="1" min="6" max="6"/>
    <col width="30" customWidth="1" min="7" max="7"/>
    <col width="22" customWidth="1" min="8" max="8"/>
    <col width="10" customWidth="1" min="9" max="9"/>
    <col width="22" customWidth="1" min="10" max="10"/>
    <col width="14" customWidth="1" min="11" max="11"/>
    <col width="16" customWidth="1" min="12" max="12"/>
    <col width="22" customWidth="1" min="13" max="13"/>
    <col width="20" customWidth="1" min="14" max="14"/>
    <col width="20" customWidth="1" min="15" max="15"/>
    <col width="10" customWidth="1" min="16" max="16"/>
    <col width="28" customWidth="1" min="17" max="17"/>
  </cols>
  <sheetData>
    <row r="1">
      <c r="A1" s="6" t="inlineStr">
        <is>
          <t>GST Adjustments Calculator NZ</t>
        </is>
      </c>
    </row>
    <row r="2">
      <c r="A2" s="7" t="inlineStr">
        <is>
          <t>GST Rate:</t>
        </is>
      </c>
      <c r="B2" s="8" t="n">
        <v>0.15</v>
      </c>
    </row>
    <row r="3">
      <c r="A3" s="9" t="inlineStr">
        <is>
          <t>IRD / GST Number:</t>
        </is>
      </c>
      <c r="B3" s="10" t="inlineStr">
        <is>
          <t>123-456-789</t>
        </is>
      </c>
      <c r="D3" s="9" t="inlineStr">
        <is>
          <t>NZBN:</t>
        </is>
      </c>
      <c r="E3" s="10" t="inlineStr">
        <is>
          <t>9429012345678</t>
        </is>
      </c>
    </row>
    <row r="4" ht="30" customHeight="1">
      <c r="A4" s="11" t="inlineStr">
        <is>
          <t>Adjustment ID</t>
        </is>
      </c>
      <c r="B4" s="11" t="inlineStr">
        <is>
          <t>Date</t>
        </is>
      </c>
      <c r="C4" s="11" t="inlineStr">
        <is>
          <t>Tax Period</t>
        </is>
      </c>
      <c r="D4" s="11" t="inlineStr">
        <is>
          <t>Customer / Supplier</t>
        </is>
      </c>
      <c r="E4" s="11" t="inlineStr">
        <is>
          <t>City</t>
        </is>
      </c>
      <c r="F4" s="11" t="inlineStr">
        <is>
          <t>Adjustment Type</t>
        </is>
      </c>
      <c r="G4" s="11" t="inlineStr">
        <is>
          <t>Description</t>
        </is>
      </c>
      <c r="H4" s="11" t="inlineStr">
        <is>
          <t>GST Inclusive Amount</t>
        </is>
      </c>
      <c r="I4" s="11" t="inlineStr">
        <is>
          <t>GST Rate</t>
        </is>
      </c>
      <c r="J4" s="11" t="inlineStr">
        <is>
          <t>GST Exclusive Amount</t>
        </is>
      </c>
      <c r="K4" s="11" t="inlineStr">
        <is>
          <t>GST Amount</t>
        </is>
      </c>
      <c r="L4" s="11" t="inlineStr">
        <is>
          <t>Direction Input</t>
        </is>
      </c>
      <c r="M4" s="11" t="inlineStr">
        <is>
          <t>Adjustment Direction</t>
        </is>
      </c>
      <c r="N4" s="11" t="inlineStr">
        <is>
          <t>Reason Code</t>
        </is>
      </c>
      <c r="O4" s="11" t="inlineStr">
        <is>
          <t>Included in Return?</t>
        </is>
      </c>
      <c r="P4" s="11" t="inlineStr">
        <is>
          <t>Check</t>
        </is>
      </c>
      <c r="Q4" s="11" t="inlineStr">
        <is>
          <t>Notes</t>
        </is>
      </c>
    </row>
    <row r="5">
      <c r="A5" s="12" t="inlineStr">
        <is>
          <t>AJT-001</t>
        </is>
      </c>
      <c r="B5" s="13" t="inlineStr">
        <is>
          <t>05/01/2026</t>
        </is>
      </c>
      <c r="C5" s="14" t="inlineStr">
        <is>
          <t>Jan-26</t>
        </is>
      </c>
      <c r="D5" s="14" t="inlineStr">
        <is>
          <t>Aroha Retail Ltd</t>
        </is>
      </c>
      <c r="E5" s="14" t="inlineStr">
        <is>
          <t>Auckland</t>
        </is>
      </c>
      <c r="F5" s="14" t="inlineStr">
        <is>
          <t>Private use</t>
        </is>
      </c>
      <c r="G5" s="14" t="inlineStr">
        <is>
          <t>Vehicle fuel apportionment</t>
        </is>
      </c>
      <c r="H5" s="15" t="n">
        <v>230</v>
      </c>
      <c r="I5" s="16" t="n">
        <v>0.15</v>
      </c>
      <c r="J5" s="15">
        <f>IFERROR(H5/(1+$B$2),0)</f>
        <v/>
      </c>
      <c r="K5" s="15">
        <f>IFERROR(H5-J5,0)</f>
        <v/>
      </c>
      <c r="L5" s="17" t="inlineStr">
        <is>
          <t>Pay</t>
        </is>
      </c>
      <c r="M5" s="14">
        <f>IF(L5="Claim","Input GST",IF(L5="Pay","Output GST","Review"))</f>
        <v/>
      </c>
      <c r="N5" s="14" t="inlineStr">
        <is>
          <t>Private use</t>
        </is>
      </c>
      <c r="O5" s="14">
        <f>IF(OR(F5="Private use",F5="Bad debt",F5="Rounding correction"),"Yes","No")</f>
        <v/>
      </c>
      <c r="P5" s="18">
        <f>IF(ABS(H5-(J5+K5))&lt;0.01,"OK","Check")</f>
        <v/>
      </c>
      <c r="Q5" s="14" t="inlineStr">
        <is>
          <t>Annual adjustment</t>
        </is>
      </c>
    </row>
    <row r="6">
      <c r="A6" s="19" t="inlineStr">
        <is>
          <t>AJT-002</t>
        </is>
      </c>
      <c r="B6" s="20" t="inlineStr">
        <is>
          <t>18/01/2026</t>
        </is>
      </c>
      <c r="C6" s="21" t="inlineStr">
        <is>
          <t>Jan-26</t>
        </is>
      </c>
      <c r="D6" s="21" t="inlineStr">
        <is>
          <t>Liam Plumbing Co</t>
        </is>
      </c>
      <c r="E6" s="21" t="inlineStr">
        <is>
          <t>Wellington</t>
        </is>
      </c>
      <c r="F6" s="21" t="inlineStr">
        <is>
          <t>Bad debt</t>
        </is>
      </c>
      <c r="G6" s="21" t="inlineStr">
        <is>
          <t>Invoice written off</t>
        </is>
      </c>
      <c r="H6" s="22" t="n">
        <v>1150</v>
      </c>
      <c r="I6" s="23" t="n">
        <v>0.15</v>
      </c>
      <c r="J6" s="22">
        <f>IFERROR(H6/(1+$B$2),0)</f>
        <v/>
      </c>
      <c r="K6" s="22">
        <f>IFERROR(H6-J6,0)</f>
        <v/>
      </c>
      <c r="L6" s="17" t="inlineStr">
        <is>
          <t>Claim</t>
        </is>
      </c>
      <c r="M6" s="21">
        <f>IF(L6="Claim","Input GST",IF(L6="Pay","Output GST","Review"))</f>
        <v/>
      </c>
      <c r="N6" s="21" t="inlineStr">
        <is>
          <t>Bad debt</t>
        </is>
      </c>
      <c r="O6" s="21">
        <f>IF(OR(F6="Private use",F6="Bad debt",F6="Rounding correction"),"Yes","No")</f>
        <v/>
      </c>
      <c r="P6" s="24">
        <f>IF(ABS(H6-(J6+K6))&lt;0.01,"OK","Check")</f>
        <v/>
      </c>
      <c r="Q6" s="21" t="inlineStr">
        <is>
          <t>Customer insolvent</t>
        </is>
      </c>
    </row>
    <row r="7">
      <c r="A7" s="12" t="inlineStr">
        <is>
          <t>AJT-003</t>
        </is>
      </c>
      <c r="B7" s="13" t="inlineStr">
        <is>
          <t>02/02/2026</t>
        </is>
      </c>
      <c r="C7" s="14" t="inlineStr">
        <is>
          <t>Feb-26</t>
        </is>
      </c>
      <c r="D7" s="14" t="inlineStr">
        <is>
          <t>Charlotte Design Studio</t>
        </is>
      </c>
      <c r="E7" s="14" t="inlineStr">
        <is>
          <t>Christchurch</t>
        </is>
      </c>
      <c r="F7" s="14" t="inlineStr">
        <is>
          <t>Rounding correction</t>
        </is>
      </c>
      <c r="G7" s="14" t="inlineStr">
        <is>
          <t>Prior return correction</t>
        </is>
      </c>
      <c r="H7" s="15" t="n">
        <v>12.1</v>
      </c>
      <c r="I7" s="16" t="n">
        <v>0.15</v>
      </c>
      <c r="J7" s="15">
        <f>IFERROR(H7/(1+$B$2),0)</f>
        <v/>
      </c>
      <c r="K7" s="15">
        <f>IFERROR(H7-J7,0)</f>
        <v/>
      </c>
      <c r="L7" s="17" t="inlineStr">
        <is>
          <t>Review</t>
        </is>
      </c>
      <c r="M7" s="14">
        <f>IF(L7="Claim","Input GST",IF(L7="Pay","Output GST","Review"))</f>
        <v/>
      </c>
      <c r="N7" s="14" t="inlineStr">
        <is>
          <t>Rounding correction</t>
        </is>
      </c>
      <c r="O7" s="14">
        <f>IF(OR(F7="Private use",F7="Bad debt",F7="Rounding correction"),"Yes","No")</f>
        <v/>
      </c>
      <c r="P7" s="18">
        <f>IF(ABS(H7-(J7+K7))&lt;0.01,"OK","Check")</f>
        <v/>
      </c>
      <c r="Q7" s="14" t="inlineStr">
        <is>
          <t>Small adjustment</t>
        </is>
      </c>
    </row>
    <row r="8">
      <c r="A8" s="19" t="inlineStr">
        <is>
          <t>AJT-004</t>
        </is>
      </c>
      <c r="B8" s="20" t="inlineStr">
        <is>
          <t>14/02/2026</t>
        </is>
      </c>
      <c r="C8" s="21" t="inlineStr">
        <is>
          <t>Feb-26</t>
        </is>
      </c>
      <c r="D8" s="21" t="inlineStr">
        <is>
          <t>Manaia Transport</t>
        </is>
      </c>
      <c r="E8" s="21" t="inlineStr">
        <is>
          <t>Hamilton</t>
        </is>
      </c>
      <c r="F8" s="21" t="inlineStr">
        <is>
          <t>Apportionment</t>
        </is>
      </c>
      <c r="G8" s="21" t="inlineStr">
        <is>
          <t>Mixed use vehicle</t>
        </is>
      </c>
      <c r="H8" s="22" t="n">
        <v>575</v>
      </c>
      <c r="I8" s="23" t="n">
        <v>0.15</v>
      </c>
      <c r="J8" s="22">
        <f>IFERROR(H8/(1+$B$2),0)</f>
        <v/>
      </c>
      <c r="K8" s="22">
        <f>IFERROR(H8-J8,0)</f>
        <v/>
      </c>
      <c r="L8" s="17" t="inlineStr">
        <is>
          <t>Pay</t>
        </is>
      </c>
      <c r="M8" s="21">
        <f>IF(L8="Claim","Input GST",IF(L8="Pay","Output GST","Review"))</f>
        <v/>
      </c>
      <c r="N8" s="21" t="inlineStr">
        <is>
          <t>Apportionment</t>
        </is>
      </c>
      <c r="O8" s="21">
        <f>IF(OR(F8="Private use",F8="Bad debt",F8="Rounding correction"),"Yes","No")</f>
        <v/>
      </c>
      <c r="P8" s="24">
        <f>IF(ABS(H8-(J8+K8))&lt;0.01,"OK","Check")</f>
        <v/>
      </c>
      <c r="Q8" s="21" t="inlineStr">
        <is>
          <t>Private use share</t>
        </is>
      </c>
    </row>
    <row r="9">
      <c r="A9" s="12" t="inlineStr">
        <is>
          <t>AJT-005</t>
        </is>
      </c>
      <c r="B9" s="13" t="inlineStr">
        <is>
          <t>03/03/2026</t>
        </is>
      </c>
      <c r="C9" s="14" t="inlineStr">
        <is>
          <t>Mar-26</t>
        </is>
      </c>
      <c r="D9" s="14" t="inlineStr">
        <is>
          <t>Sophie Catering</t>
        </is>
      </c>
      <c r="E9" s="14" t="inlineStr">
        <is>
          <t>Tauranga</t>
        </is>
      </c>
      <c r="F9" s="14" t="inlineStr">
        <is>
          <t>Capital purchase</t>
        </is>
      </c>
      <c r="G9" s="14" t="inlineStr">
        <is>
          <t>Laptop adjustment</t>
        </is>
      </c>
      <c r="H9" s="15" t="n">
        <v>2300</v>
      </c>
      <c r="I9" s="16" t="n">
        <v>0.15</v>
      </c>
      <c r="J9" s="15">
        <f>IFERROR(H9/(1+$B$2),0)</f>
        <v/>
      </c>
      <c r="K9" s="15">
        <f>IFERROR(H9-J9,0)</f>
        <v/>
      </c>
      <c r="L9" s="17" t="inlineStr">
        <is>
          <t>Claim</t>
        </is>
      </c>
      <c r="M9" s="14">
        <f>IF(L9="Claim","Input GST",IF(L9="Pay","Output GST","Review"))</f>
        <v/>
      </c>
      <c r="N9" s="14" t="inlineStr">
        <is>
          <t>Capital asset</t>
        </is>
      </c>
      <c r="O9" s="14">
        <f>IF(OR(F9="Private use",F9="Bad debt",F9="Rounding correction"),"Yes","No")</f>
        <v/>
      </c>
      <c r="P9" s="18">
        <f>IF(ABS(H9-(J9+K9))&lt;0.01,"OK","Check")</f>
        <v/>
      </c>
      <c r="Q9" s="14" t="inlineStr">
        <is>
          <t>GST claim review</t>
        </is>
      </c>
    </row>
    <row r="10">
      <c r="A10" s="19" t="inlineStr">
        <is>
          <t>AJT-006</t>
        </is>
      </c>
      <c r="B10" s="20" t="inlineStr">
        <is>
          <t>21/03/2026</t>
        </is>
      </c>
      <c r="C10" s="21" t="inlineStr">
        <is>
          <t>Mar-26</t>
        </is>
      </c>
      <c r="D10" s="21" t="inlineStr">
        <is>
          <t>Hemi Services Ltd</t>
        </is>
      </c>
      <c r="E10" s="21" t="inlineStr">
        <is>
          <t>Dunedin</t>
        </is>
      </c>
      <c r="F10" s="21" t="inlineStr">
        <is>
          <t>Private use</t>
        </is>
      </c>
      <c r="G10" s="21" t="inlineStr">
        <is>
          <t>Office phone use</t>
        </is>
      </c>
      <c r="H10" s="22" t="n">
        <v>86.25</v>
      </c>
      <c r="I10" s="23" t="n">
        <v>0.15</v>
      </c>
      <c r="J10" s="22">
        <f>IFERROR(H10/(1+$B$2),0)</f>
        <v/>
      </c>
      <c r="K10" s="22">
        <f>IFERROR(H10-J10,0)</f>
        <v/>
      </c>
      <c r="L10" s="17" t="inlineStr">
        <is>
          <t>Pay</t>
        </is>
      </c>
      <c r="M10" s="21">
        <f>IF(L10="Claim","Input GST",IF(L10="Pay","Output GST","Review"))</f>
        <v/>
      </c>
      <c r="N10" s="21" t="inlineStr">
        <is>
          <t>Private use</t>
        </is>
      </c>
      <c r="O10" s="21">
        <f>IF(OR(F10="Private use",F10="Bad debt",F10="Rounding correction"),"Yes","No")</f>
        <v/>
      </c>
      <c r="P10" s="24">
        <f>IF(ABS(H10-(J10+K10))&lt;0.01,"OK","Check")</f>
        <v/>
      </c>
      <c r="Q10" s="21" t="inlineStr">
        <is>
          <t>Monthly adjustment</t>
        </is>
      </c>
    </row>
    <row r="11">
      <c r="A11" s="12" t="inlineStr">
        <is>
          <t>AJT-007</t>
        </is>
      </c>
      <c r="B11" s="13" t="inlineStr">
        <is>
          <t>09/04/2026</t>
        </is>
      </c>
      <c r="C11" s="14" t="inlineStr">
        <is>
          <t>Apr-26</t>
        </is>
      </c>
      <c r="D11" s="14" t="inlineStr">
        <is>
          <t>Olivia Consulting</t>
        </is>
      </c>
      <c r="E11" s="14" t="inlineStr">
        <is>
          <t>Napier</t>
        </is>
      </c>
      <c r="F11" s="14" t="inlineStr">
        <is>
          <t>Bad debt</t>
        </is>
      </c>
      <c r="G11" s="14" t="inlineStr">
        <is>
          <t>Service fee reversal</t>
        </is>
      </c>
      <c r="H11" s="15" t="n">
        <v>460</v>
      </c>
      <c r="I11" s="16" t="n">
        <v>0.15</v>
      </c>
      <c r="J11" s="15">
        <f>IFERROR(H11/(1+$B$2),0)</f>
        <v/>
      </c>
      <c r="K11" s="15">
        <f>IFERROR(H11-J11,0)</f>
        <v/>
      </c>
      <c r="L11" s="17" t="inlineStr">
        <is>
          <t>Claim</t>
        </is>
      </c>
      <c r="M11" s="14">
        <f>IF(L11="Claim","Input GST",IF(L11="Pay","Output GST","Review"))</f>
        <v/>
      </c>
      <c r="N11" s="14" t="inlineStr">
        <is>
          <t>Bad debt</t>
        </is>
      </c>
      <c r="O11" s="14">
        <f>IF(OR(F11="Private use",F11="Bad debt",F11="Rounding correction"),"Yes","No")</f>
        <v/>
      </c>
      <c r="P11" s="18">
        <f>IF(ABS(H11-(J11+K11))&lt;0.01,"OK","Check")</f>
        <v/>
      </c>
      <c r="Q11" s="14" t="inlineStr">
        <is>
          <t>Adjustment lodged</t>
        </is>
      </c>
    </row>
    <row r="12">
      <c r="A12" s="19" t="inlineStr">
        <is>
          <t>AJT-008</t>
        </is>
      </c>
      <c r="B12" s="20" t="inlineStr">
        <is>
          <t>27/04/2026</t>
        </is>
      </c>
      <c r="C12" s="21" t="inlineStr">
        <is>
          <t>Apr-26</t>
        </is>
      </c>
      <c r="D12" s="21" t="inlineStr">
        <is>
          <t>Tama Construction</t>
        </is>
      </c>
      <c r="E12" s="21" t="inlineStr">
        <is>
          <t>Nelson</t>
        </is>
      </c>
      <c r="F12" s="21" t="inlineStr">
        <is>
          <t>Apportionment</t>
        </is>
      </c>
      <c r="G12" s="21" t="inlineStr">
        <is>
          <t>Tools and equipment</t>
        </is>
      </c>
      <c r="H12" s="22" t="n">
        <v>920</v>
      </c>
      <c r="I12" s="23" t="n">
        <v>0.15</v>
      </c>
      <c r="J12" s="22">
        <f>IFERROR(H12/(1+$B$2),0)</f>
        <v/>
      </c>
      <c r="K12" s="22">
        <f>IFERROR(H12-J12,0)</f>
        <v/>
      </c>
      <c r="L12" s="17" t="inlineStr">
        <is>
          <t>Pay</t>
        </is>
      </c>
      <c r="M12" s="21">
        <f>IF(L12="Claim","Input GST",IF(L12="Pay","Output GST","Review"))</f>
        <v/>
      </c>
      <c r="N12" s="21" t="inlineStr">
        <is>
          <t>Apportionment</t>
        </is>
      </c>
      <c r="O12" s="21">
        <f>IF(OR(F12="Private use",F12="Bad debt",F12="Rounding correction"),"Yes","No")</f>
        <v/>
      </c>
      <c r="P12" s="24">
        <f>IF(ABS(H12-(J12+K12))&lt;0.01,"OK","Check")</f>
        <v/>
      </c>
      <c r="Q12" s="21" t="inlineStr">
        <is>
          <t>Mixed use item</t>
        </is>
      </c>
    </row>
    <row r="13">
      <c r="A13" s="12" t="inlineStr">
        <is>
          <t>AJT-009</t>
        </is>
      </c>
      <c r="B13" s="13" t="inlineStr">
        <is>
          <t>15/05/2026</t>
        </is>
      </c>
      <c r="C13" s="14" t="inlineStr">
        <is>
          <t>May-26</t>
        </is>
      </c>
      <c r="D13" s="14" t="inlineStr">
        <is>
          <t>Emma Accounting</t>
        </is>
      </c>
      <c r="E13" s="14" t="inlineStr">
        <is>
          <t>Palmerston North</t>
        </is>
      </c>
      <c r="F13" s="14" t="inlineStr">
        <is>
          <t>Rounding correction</t>
        </is>
      </c>
      <c r="G13" s="14" t="inlineStr">
        <is>
          <t>Returned goods correction</t>
        </is>
      </c>
      <c r="H13" s="15" t="n">
        <v>5.75</v>
      </c>
      <c r="I13" s="16" t="n">
        <v>0.15</v>
      </c>
      <c r="J13" s="15">
        <f>IFERROR(H13/(1+$B$2),0)</f>
        <v/>
      </c>
      <c r="K13" s="15">
        <f>IFERROR(H13-J13,0)</f>
        <v/>
      </c>
      <c r="L13" s="17" t="inlineStr">
        <is>
          <t>Review</t>
        </is>
      </c>
      <c r="M13" s="14">
        <f>IF(L13="Claim","Input GST",IF(L13="Pay","Output GST","Review"))</f>
        <v/>
      </c>
      <c r="N13" s="14" t="inlineStr">
        <is>
          <t>Rounding correction</t>
        </is>
      </c>
      <c r="O13" s="14">
        <f>IF(OR(F13="Private use",F13="Bad debt",F13="Rounding correction"),"Yes","No")</f>
        <v/>
      </c>
      <c r="P13" s="18">
        <f>IF(ABS(H13-(J13+K13))&lt;0.01,"OK","Check")</f>
        <v/>
      </c>
      <c r="Q13" s="14" t="inlineStr">
        <is>
          <t>Minor fix</t>
        </is>
      </c>
    </row>
    <row r="14">
      <c r="A14" s="19" t="inlineStr">
        <is>
          <t>AJT-010</t>
        </is>
      </c>
      <c r="B14" s="20" t="inlineStr">
        <is>
          <t>30/05/2026</t>
        </is>
      </c>
      <c r="C14" s="21" t="inlineStr">
        <is>
          <t>May-26</t>
        </is>
      </c>
      <c r="D14" s="21" t="inlineStr">
        <is>
          <t>Ngaire Imports</t>
        </is>
      </c>
      <c r="E14" s="21" t="inlineStr">
        <is>
          <t>Rotorua</t>
        </is>
      </c>
      <c r="F14" s="21" t="inlineStr">
        <is>
          <t>Capital purchase</t>
        </is>
      </c>
      <c r="G14" s="21" t="inlineStr">
        <is>
          <t>Office furniture</t>
        </is>
      </c>
      <c r="H14" s="22" t="n">
        <v>3450</v>
      </c>
      <c r="I14" s="23" t="n">
        <v>0.15</v>
      </c>
      <c r="J14" s="22">
        <f>IFERROR(H14/(1+$B$2),0)</f>
        <v/>
      </c>
      <c r="K14" s="22">
        <f>IFERROR(H14-J14,0)</f>
        <v/>
      </c>
      <c r="L14" s="17" t="inlineStr">
        <is>
          <t>Claim</t>
        </is>
      </c>
      <c r="M14" s="21">
        <f>IF(L14="Claim","Input GST",IF(L14="Pay","Output GST","Review"))</f>
        <v/>
      </c>
      <c r="N14" s="21" t="inlineStr">
        <is>
          <t>Capital asset</t>
        </is>
      </c>
      <c r="O14" s="21">
        <f>IF(OR(F14="Private use",F14="Bad debt",F14="Rounding correction"),"Yes","No")</f>
        <v/>
      </c>
      <c r="P14" s="24">
        <f>IF(ABS(H14-(J14+K14))&lt;0.01,"OK","Check")</f>
        <v/>
      </c>
      <c r="Q14" s="21" t="inlineStr">
        <is>
          <t>GST treatment review</t>
        </is>
      </c>
    </row>
    <row r="15" ht="24" customHeight="1">
      <c r="G15" s="25" t="inlineStr">
        <is>
          <t>TOTALS</t>
        </is>
      </c>
      <c r="H15" s="26">
        <f>SUM(H5:H14)</f>
        <v/>
      </c>
      <c r="J15" s="26">
        <f>SUM(J5:J14)</f>
        <v/>
      </c>
      <c r="K15" s="26">
        <f>SUM(K5:K14)</f>
        <v/>
      </c>
    </row>
  </sheetData>
  <mergeCells count="1">
    <mergeCell ref="A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22" customWidth="1" min="3" max="3"/>
    <col width="4" customWidth="1" min="4" max="4"/>
    <col width="28" customWidth="1" min="5" max="5"/>
    <col width="22" customWidth="1" min="6" max="6"/>
    <col width="4" customWidth="1" min="7" max="7"/>
    <col width="28" customWidth="1" min="8" max="8"/>
    <col width="22" customWidth="1" min="9" max="9"/>
  </cols>
  <sheetData>
    <row r="1" ht="38" customHeight="1">
      <c r="B1" s="6" t="inlineStr">
        <is>
          <t>GST Adjustments — Summary Dashboard</t>
        </is>
      </c>
    </row>
    <row r="2">
      <c r="B2" s="27" t="inlineStr">
        <is>
          <t>All figures sourced automatically from the GST Adjustments sheet. For period ending 31 May 2026.</t>
        </is>
      </c>
    </row>
    <row r="3" ht="8" customHeight="1"/>
    <row r="4" ht="24" customHeight="1">
      <c r="B4" s="28" t="inlineStr">
        <is>
          <t>Total GST Inclusive Amount ($)</t>
        </is>
      </c>
      <c r="C4" s="29">
        <f>IFERROR(SUM('GST Adjustments'!H5:H14),0)</f>
        <v/>
      </c>
      <c r="E4" s="30" t="inlineStr">
        <is>
          <t>Adjustment Type</t>
        </is>
      </c>
      <c r="F4" s="30" t="inlineStr">
        <is>
          <t>Count</t>
        </is>
      </c>
      <c r="H4" s="30" t="inlineStr">
        <is>
          <t>Direction</t>
        </is>
      </c>
      <c r="I4" s="30" t="inlineStr">
        <is>
          <t>GST Amount ($)</t>
        </is>
      </c>
    </row>
    <row r="5" ht="24" customHeight="1">
      <c r="B5" s="28" t="inlineStr">
        <is>
          <t>Total GST Amount ($)</t>
        </is>
      </c>
      <c r="C5" s="29">
        <f>IFERROR(SUM('GST Adjustments'!K5:K14),0)</f>
        <v/>
      </c>
      <c r="E5" s="14" t="inlineStr">
        <is>
          <t>Private use</t>
        </is>
      </c>
      <c r="F5" s="31">
        <f>IFERROR(COUNTIF('GST Adjustments'!F5:F14,"Private use"),0)</f>
        <v/>
      </c>
      <c r="H5" s="14" t="inlineStr">
        <is>
          <t>Claim</t>
        </is>
      </c>
      <c r="I5" s="15">
        <f>IFERROR(SUMIF('GST Adjustments'!L5:L14,"Claim",'GST Adjustments'!K5:K14),0)</f>
        <v/>
      </c>
    </row>
    <row r="6" ht="24" customHeight="1">
      <c r="B6" s="28" t="inlineStr">
        <is>
          <t>Average Adjustment Value ($)</t>
        </is>
      </c>
      <c r="C6" s="29">
        <f>IFERROR(AVERAGE('GST Adjustments'!H5:H14),0)</f>
        <v/>
      </c>
      <c r="E6" s="21" t="inlineStr">
        <is>
          <t>Bad debt</t>
        </is>
      </c>
      <c r="F6" s="32">
        <f>IFERROR(COUNTIF('GST Adjustments'!F5:F14,"Bad debt"),0)</f>
        <v/>
      </c>
      <c r="H6" s="21" t="inlineStr">
        <is>
          <t>Pay</t>
        </is>
      </c>
      <c r="I6" s="22">
        <f>IFERROR(SUMIF('GST Adjustments'!L5:L14,"Pay",'GST Adjustments'!K5:K14),0)</f>
        <v/>
      </c>
    </row>
    <row r="7" ht="24" customHeight="1">
      <c r="B7" s="28" t="inlineStr">
        <is>
          <t>Count — Included in Return (Yes)</t>
        </is>
      </c>
      <c r="C7" s="33">
        <f>IFERROR(COUNTIF('GST Adjustments'!O5:O14,"Yes"),0)</f>
        <v/>
      </c>
      <c r="E7" s="14" t="inlineStr">
        <is>
          <t>Rounding correction</t>
        </is>
      </c>
      <c r="F7" s="31">
        <f>IFERROR(COUNTIF('GST Adjustments'!F5:F14,"Rounding correction"),0)</f>
        <v/>
      </c>
      <c r="H7" s="14" t="inlineStr">
        <is>
          <t>Review</t>
        </is>
      </c>
      <c r="I7" s="15">
        <f>IFERROR(SUMIF('GST Adjustments'!M5:M14,"Review",'GST Adjustments'!K5:K14),0)</f>
        <v/>
      </c>
    </row>
    <row r="8" ht="24" customHeight="1">
      <c r="B8" s="28" t="inlineStr">
        <is>
          <t>Count — Claims</t>
        </is>
      </c>
      <c r="C8" s="33">
        <f>IFERROR(COUNTIF('GST Adjustments'!L5:L14,"Claim"),0)</f>
        <v/>
      </c>
      <c r="E8" s="21" t="inlineStr">
        <is>
          <t>Apportionment</t>
        </is>
      </c>
      <c r="F8" s="32">
        <f>IFERROR(COUNTIF('GST Adjustments'!F5:F14,"Apportionment"),0)</f>
        <v/>
      </c>
    </row>
    <row r="9" ht="24" customHeight="1">
      <c r="B9" s="28" t="inlineStr">
        <is>
          <t>Count — Pays</t>
        </is>
      </c>
      <c r="C9" s="33">
        <f>IFERROR(COUNTIF('GST Adjustments'!L5:L14,"Pay"),0)</f>
        <v/>
      </c>
      <c r="E9" s="14" t="inlineStr">
        <is>
          <t>Capital purchase</t>
        </is>
      </c>
      <c r="F9" s="31">
        <f>IFERROR(COUNTIF('GST Adjustments'!F5:F14,"Capital purchase"),0)</f>
        <v/>
      </c>
    </row>
    <row r="10" ht="24" customHeight="1">
      <c r="B10" s="28" t="inlineStr">
        <is>
          <t>Net GST Position ($)</t>
        </is>
      </c>
      <c r="C10" s="29">
        <f>IFERROR(SUMIF('GST Adjustments'!L5:L14,"Claim",'GST Adjustments'!K5:K14)-SUMIF('GST Adjustments'!L5:L14,"Pay",'GST Adjustments'!K5:K14),0)</f>
        <v/>
      </c>
    </row>
    <row r="11" ht="24" customHeight="1">
      <c r="B11" s="28" t="inlineStr">
        <is>
          <t>Claim % of Total Adjustments</t>
        </is>
      </c>
      <c r="C11" s="34">
        <f>IFERROR(COUNTIF('GST Adjustments'!L5:L14,"Claim")/COUNTA('GST Adjustments'!A5:A14),0)</f>
        <v/>
      </c>
    </row>
  </sheetData>
  <mergeCells count="2">
    <mergeCell ref="B1:I1"/>
    <mergeCell ref="B2:I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2026-06-18T14:08:57Z</dcterms:created>
  <dcterms:modified xmlns:dcterms="http://purl.org/dc/terms/" xmlns:xsi="http://www.w3.org/2001/XMLSchema-instance" xsi:type="dcterms:W3CDTF">2026-06-18T14:08:57Z</dcterms:modified>
</cp:coreProperties>
</file>