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ndraising Tracker" sheetId="1" state="visible" r:id="rId1"/>
    <sheet xmlns:r="http://schemas.openxmlformats.org/officeDocument/2006/relationships" name="Summary Dashboard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'Fundraising Tracker'!$A$1:$O$111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$#,##0.00"/>
    <numFmt numFmtId="166" formatCode="0.0%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E293B"/>
      <sz val="10"/>
    </font>
    <font>
      <name val="Aptos Display"/>
      <b val="1"/>
      <color rgb="00FFFFFF"/>
      <sz val="16"/>
    </font>
    <font>
      <name val="Aptos"/>
      <b val="1"/>
      <color rgb="001E293B"/>
      <sz val="10"/>
    </font>
    <font>
      <name val="Aptos"/>
      <i val="1"/>
      <color rgb="001E293B"/>
      <sz val="10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00843D"/>
      </patternFill>
    </fill>
    <fill>
      <patternFill patternType="solid">
        <fgColor rgb="00ECFDF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/>
    </xf>
    <xf numFmtId="0" fontId="1" fillId="6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Income, Expenses and Net Proceeds by Fundraiser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'Fundraising Tracker'!H1</f>
            </strRef>
          </tx>
          <spPr>
            <a:solidFill xmlns:a="http://schemas.openxmlformats.org/drawingml/2006/main">
              <a:srgbClr val="00843D"/>
            </a:solidFill>
            <a:ln xmlns:a="http://schemas.openxmlformats.org/drawingml/2006/main">
              <a:prstDash val="solid"/>
            </a:ln>
          </spPr>
          <cat>
            <numRef>
              <f>'Fundraising Tracker'!$A$2:$A$111</f>
            </numRef>
          </cat>
          <val>
            <numRef>
              <f>'Fundraising Tracker'!$H$2:$H$111</f>
            </numRef>
          </val>
        </ser>
        <ser>
          <idx val="1"/>
          <order val="1"/>
          <tx>
            <strRef>
              <f>'Fundraising Tracker'!I1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'Fundraising Tracker'!$A$2:$A$111</f>
            </numRef>
          </cat>
          <val>
            <numRef>
              <f>'Fundraising Tracker'!$I$2:$I$111</f>
            </numRef>
          </val>
        </ser>
        <ser>
          <idx val="2"/>
          <order val="2"/>
          <tx>
            <strRef>
              <f>'Fundraising Tracker'!J1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'Fundraising Tracker'!$A$2:$A$111</f>
            </numRef>
          </cat>
          <val>
            <numRef>
              <f>'Fundraising Tracker'!$J$2:$J$111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Fundraiser ID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NZD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Proceeds by Activity Type</a:t>
            </a:r>
          </a:p>
        </rich>
      </tx>
    </title>
    <plotArea>
      <doughnutChart>
        <varyColors val="1"/>
        <ser>
          <idx val="0"/>
          <order val="0"/>
          <tx>
            <strRef>
              <f>'Summary Dashboard'!L4</f>
            </strRef>
          </tx>
          <spPr>
            <a:solidFill xmlns:a="http://schemas.openxmlformats.org/drawingml/2006/main">
              <a:srgbClr val="00843D"/>
            </a:solidFill>
            <a:ln xmlns:a="http://schemas.openxmlformats.org/drawingml/2006/main">
              <a:prstDash val="solid"/>
            </a:ln>
          </spPr>
          <cat>
            <numRef>
              <f>'Summary Dashboard'!$K$5:$K$9</f>
            </numRef>
          </cat>
          <val>
            <numRef>
              <f>'Summary Dashboard'!$L$5:$L$9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Target Achievement by Fundraiser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'Fundraising Tracker'!L1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'Fundraising Tracker'!$A$2:$A$111</f>
            </numRef>
          </cat>
          <val>
            <numRef>
              <f>'Fundraising Tracker'!$L$2:$L$111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Target achievement (%)</a:t>
                </a:r>
              </a:p>
            </rich>
          </tx>
        </title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Fundraiser ID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18</col>
      <colOff>0</colOff>
      <row>14</row>
      <rowOff>0</rowOff>
    </from>
    <ext cx="468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33</row>
      <rowOff>0</rowOff>
    </from>
    <ext cx="6480000" cy="43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0843D"/>
    <outlinePr summaryBelow="1" summaryRight="1"/>
    <pageSetUpPr/>
  </sheetPr>
  <dimension ref="A1:O1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28" customWidth="1" min="3" max="3"/>
    <col width="23" customWidth="1" min="4" max="4"/>
    <col width="21" customWidth="1" min="5" max="5"/>
    <col width="18" customWidth="1" min="6" max="6"/>
    <col width="18" customWidth="1" min="7" max="7"/>
    <col width="18" customWidth="1" min="8" max="8"/>
    <col width="16" customWidth="1" min="9" max="9"/>
    <col width="19" customWidth="1" min="10" max="10"/>
    <col width="22" customWidth="1" min="11" max="11"/>
    <col width="20" customWidth="1" min="12" max="12"/>
    <col width="18" customWidth="1" min="13" max="13"/>
    <col width="16" customWidth="1" min="14" max="14"/>
    <col width="34" customWidth="1" min="15" max="15"/>
  </cols>
  <sheetData>
    <row r="1" ht="34" customHeight="1">
      <c r="A1" s="1" t="inlineStr">
        <is>
          <t>Fundraiser ID</t>
        </is>
      </c>
      <c r="B1" s="1" t="inlineStr">
        <is>
          <t>Date</t>
        </is>
      </c>
      <c r="C1" s="1" t="inlineStr">
        <is>
          <t>Fundraising activity</t>
        </is>
      </c>
      <c r="D1" s="1" t="inlineStr">
        <is>
          <t>Activity type</t>
        </is>
      </c>
      <c r="E1" s="1" t="inlineStr">
        <is>
          <t>Venue/city</t>
        </is>
      </c>
      <c r="F1" s="1" t="inlineStr">
        <is>
          <t>Lead organiser</t>
        </is>
      </c>
      <c r="G1" s="1" t="inlineStr">
        <is>
          <t>Payment method</t>
        </is>
      </c>
      <c r="H1" s="1" t="inlineStr">
        <is>
          <t>Gross income (NZD)</t>
        </is>
      </c>
      <c r="I1" s="1" t="inlineStr">
        <is>
          <t>Expenses (NZD)</t>
        </is>
      </c>
      <c r="J1" s="1" t="inlineStr">
        <is>
          <t>Net proceeds (NZD)</t>
        </is>
      </c>
      <c r="K1" s="1" t="inlineStr">
        <is>
          <t>Fundraising target (NZD)</t>
        </is>
      </c>
      <c r="L1" s="1" t="inlineStr">
        <is>
          <t>Target achievement (%)</t>
        </is>
      </c>
      <c r="M1" s="1" t="inlineStr">
        <is>
          <t>GST estimate (NZD)</t>
        </is>
      </c>
      <c r="N1" s="1" t="inlineStr">
        <is>
          <t>Status</t>
        </is>
      </c>
      <c r="O1" s="1" t="inlineStr">
        <is>
          <t>Notes</t>
        </is>
      </c>
    </row>
    <row r="2">
      <c r="A2" s="2" t="inlineStr">
        <is>
          <t>KH-2026-001</t>
        </is>
      </c>
      <c r="B2" s="24" t="n">
        <v>46067</v>
      </c>
      <c r="C2" s="4" t="inlineStr">
        <is>
          <t>Whānau Hāngi Fundraiser</t>
        </is>
      </c>
      <c r="D2" s="5" t="inlineStr">
        <is>
          <t>Hāngi stall</t>
        </is>
      </c>
      <c r="E2" s="5" t="inlineStr">
        <is>
          <t>Auckland</t>
        </is>
      </c>
      <c r="F2" s="5" t="inlineStr">
        <is>
          <t>Aroha</t>
        </is>
      </c>
      <c r="G2" s="5" t="inlineStr">
        <is>
          <t>Cash</t>
        </is>
      </c>
      <c r="H2" s="6" t="n">
        <v>3650</v>
      </c>
      <c r="I2" s="6" t="n">
        <v>850</v>
      </c>
      <c r="J2" s="7">
        <f>IF(OR($A2="",$H2="",$I2=""),"",IFERROR(H2-I2,0))</f>
        <v/>
      </c>
      <c r="K2" s="7">
        <f>IF(OR($A2="",$D2=""),"",IFERROR(VLOOKUP(D2,'Summary Dashboard'!$H$5:$I$9,2,FALSE),""))</f>
        <v/>
      </c>
      <c r="L2" s="8">
        <f>IF(OR($A2="",$J2="",$K2=""),"",IFERROR(IF(K2=0,0,J2/K2),0))</f>
        <v/>
      </c>
      <c r="M2" s="7">
        <f>IF(OR($A2="",$H2=""),"",IFERROR(H2*15%,0))</f>
        <v/>
      </c>
      <c r="N2" s="9">
        <f>IF(OR($A2="",$B2="",$J2="",$K2=""),"",IFERROR(IF(J2&gt;=K2,"Target met",IF(TODAY()&gt;B2+30,"Follow up","In progress")),"In progress"))</f>
        <v/>
      </c>
      <c r="O2" s="4" t="inlineStr">
        <is>
          <t>Strong whānau turnout and donated kai.</t>
        </is>
      </c>
    </row>
    <row r="3">
      <c r="A3" s="10" t="inlineStr">
        <is>
          <t>KH-2026-002</t>
        </is>
      </c>
      <c r="B3" s="24" t="n">
        <v>46080</v>
      </c>
      <c r="C3" s="4" t="inlineStr">
        <is>
          <t>Kapa Haka Community Concert</t>
        </is>
      </c>
      <c r="D3" s="5" t="inlineStr">
        <is>
          <t>Concert performance</t>
        </is>
      </c>
      <c r="E3" s="5" t="inlineStr">
        <is>
          <t>Wellington</t>
        </is>
      </c>
      <c r="F3" s="5" t="inlineStr">
        <is>
          <t>Liam</t>
        </is>
      </c>
      <c r="G3" s="5" t="inlineStr">
        <is>
          <t>EFTPOS</t>
        </is>
      </c>
      <c r="H3" s="6" t="n">
        <v>3650</v>
      </c>
      <c r="I3" s="6" t="n">
        <v>800</v>
      </c>
      <c r="J3" s="11">
        <f>IF(OR($A3="",$H3="",$I3=""),"",IFERROR(H3-I3,0))</f>
        <v/>
      </c>
      <c r="K3" s="11">
        <f>IF(OR($A3="",$D3=""),"",IFERROR(VLOOKUP(D3,'Summary Dashboard'!$H$5:$I$9,2,FALSE),""))</f>
        <v/>
      </c>
      <c r="L3" s="12">
        <f>IF(OR($A3="",$J3="",$K3=""),"",IFERROR(IF(K3=0,0,J3/K3),0))</f>
        <v/>
      </c>
      <c r="M3" s="11">
        <f>IF(OR($A3="",$H3=""),"",IFERROR(H3*15%,0))</f>
        <v/>
      </c>
      <c r="N3" s="13">
        <f>IF(OR($A3="",$B3="",$J3="",$K3=""),"",IFERROR(IF(J3&gt;=K3,"Target met",IF(TODAY()&gt;B3+30,"Follow up","In progress")),"In progress"))</f>
        <v/>
      </c>
      <c r="O3" s="4" t="inlineStr">
        <is>
          <t>Venue hire and sound system costs recorded.</t>
        </is>
      </c>
    </row>
    <row r="4">
      <c r="A4" s="2" t="inlineStr">
        <is>
          <t>KH-2026-003</t>
        </is>
      </c>
      <c r="B4" s="24" t="n">
        <v>46096</v>
      </c>
      <c r="C4" s="4" t="inlineStr">
        <is>
          <t>Saturday Sausage Sizzle</t>
        </is>
      </c>
      <c r="D4" s="5" t="inlineStr">
        <is>
          <t>Sausage sizzle</t>
        </is>
      </c>
      <c r="E4" s="5" t="inlineStr">
        <is>
          <t>Christchurch</t>
        </is>
      </c>
      <c r="F4" s="5" t="inlineStr">
        <is>
          <t>Manaia</t>
        </is>
      </c>
      <c r="G4" s="5" t="inlineStr">
        <is>
          <t>Bank transfer</t>
        </is>
      </c>
      <c r="H4" s="6" t="n">
        <v>1700</v>
      </c>
      <c r="I4" s="6" t="n">
        <v>350</v>
      </c>
      <c r="J4" s="7">
        <f>IF(OR($A4="",$H4="",$I4=""),"",IFERROR(H4-I4,0))</f>
        <v/>
      </c>
      <c r="K4" s="7">
        <f>IF(OR($A4="",$D4=""),"",IFERROR(VLOOKUP(D4,'Summary Dashboard'!$H$5:$I$9,2,FALSE),""))</f>
        <v/>
      </c>
      <c r="L4" s="8">
        <f>IF(OR($A4="",$J4="",$K4=""),"",IFERROR(IF(K4=0,0,J4/K4),0))</f>
        <v/>
      </c>
      <c r="M4" s="7">
        <f>IF(OR($A4="",$H4=""),"",IFERROR(H4*15%,0))</f>
        <v/>
      </c>
      <c r="N4" s="9">
        <f>IF(OR($A4="",$B4="",$J4="",$K4=""),"",IFERROR(IF(J4&gt;=K4,"Target met",IF(TODAY()&gt;B4+30,"Follow up","In progress")),"In progress"))</f>
        <v/>
      </c>
      <c r="O4" s="4" t="inlineStr">
        <is>
          <t>Local supplier discount applied.</t>
        </is>
      </c>
    </row>
    <row r="5">
      <c r="A5" s="10" t="inlineStr">
        <is>
          <t>KH-2026-004</t>
        </is>
      </c>
      <c r="B5" s="24" t="n">
        <v>46110</v>
      </c>
      <c r="C5" s="4" t="inlineStr">
        <is>
          <t>Quiz Night Fundraiser</t>
        </is>
      </c>
      <c r="D5" s="5" t="inlineStr">
        <is>
          <t>Quiz night</t>
        </is>
      </c>
      <c r="E5" s="5" t="inlineStr">
        <is>
          <t>Hamilton</t>
        </is>
      </c>
      <c r="F5" s="5" t="inlineStr">
        <is>
          <t>Sophie</t>
        </is>
      </c>
      <c r="G5" s="5" t="inlineStr">
        <is>
          <t>Online platform</t>
        </is>
      </c>
      <c r="H5" s="6" t="n">
        <v>3350</v>
      </c>
      <c r="I5" s="6" t="n">
        <v>650</v>
      </c>
      <c r="J5" s="11">
        <f>IF(OR($A5="",$H5="",$I5=""),"",IFERROR(H5-I5,0))</f>
        <v/>
      </c>
      <c r="K5" s="11">
        <f>IF(OR($A5="",$D5=""),"",IFERROR(VLOOKUP(D5,'Summary Dashboard'!$H$5:$I$9,2,FALSE),""))</f>
        <v/>
      </c>
      <c r="L5" s="12">
        <f>IF(OR($A5="",$J5="",$K5=""),"",IFERROR(IF(K5=0,0,J5/K5),0))</f>
        <v/>
      </c>
      <c r="M5" s="11">
        <f>IF(OR($A5="",$H5=""),"",IFERROR(H5*15%,0))</f>
        <v/>
      </c>
      <c r="N5" s="13">
        <f>IF(OR($A5="",$B5="",$J5="",$K5=""),"",IFERROR(IF(J5&gt;=K5,"Target met",IF(TODAY()&gt;B5+30,"Follow up","In progress")),"In progress"))</f>
        <v/>
      </c>
      <c r="O5" s="4" t="inlineStr">
        <is>
          <t>Prize donations reduced event costs.</t>
        </is>
      </c>
    </row>
    <row r="6">
      <c r="A6" s="2" t="inlineStr">
        <is>
          <t>KH-2026-005</t>
        </is>
      </c>
      <c r="B6" s="24" t="n">
        <v>46124</v>
      </c>
      <c r="C6" s="4" t="inlineStr">
        <is>
          <t>Online Waiata Appeal</t>
        </is>
      </c>
      <c r="D6" s="5" t="inlineStr">
        <is>
          <t>Online campaign</t>
        </is>
      </c>
      <c r="E6" s="5" t="inlineStr">
        <is>
          <t>Tauranga</t>
        </is>
      </c>
      <c r="F6" s="5" t="inlineStr">
        <is>
          <t>Hemi</t>
        </is>
      </c>
      <c r="G6" s="5" t="inlineStr">
        <is>
          <t>Online platform</t>
        </is>
      </c>
      <c r="H6" s="6" t="n">
        <v>2350</v>
      </c>
      <c r="I6" s="6" t="n">
        <v>190</v>
      </c>
      <c r="J6" s="7">
        <f>IF(OR($A6="",$H6="",$I6=""),"",IFERROR(H6-I6,0))</f>
        <v/>
      </c>
      <c r="K6" s="7">
        <f>IF(OR($A6="",$D6=""),"",IFERROR(VLOOKUP(D6,'Summary Dashboard'!$H$5:$I$9,2,FALSE),""))</f>
        <v/>
      </c>
      <c r="L6" s="8">
        <f>IF(OR($A6="",$J6="",$K6=""),"",IFERROR(IF(K6=0,0,J6/K6),0))</f>
        <v/>
      </c>
      <c r="M6" s="7">
        <f>IF(OR($A6="",$H6=""),"",IFERROR(H6*15%,0))</f>
        <v/>
      </c>
      <c r="N6" s="9">
        <f>IF(OR($A6="",$B6="",$J6="",$K6=""),"",IFERROR(IF(J6&gt;=K6,"Target met",IF(TODAY()&gt;B6+30,"Follow up","In progress")),"In progress"))</f>
        <v/>
      </c>
      <c r="O6" s="4" t="inlineStr">
        <is>
          <t>Digital promotion funded through donations.</t>
        </is>
      </c>
    </row>
    <row r="7">
      <c r="A7" s="10" t="inlineStr">
        <is>
          <t>KH-2026-006</t>
        </is>
      </c>
      <c r="B7" s="24" t="n">
        <v>46145</v>
      </c>
      <c r="C7" s="4" t="inlineStr">
        <is>
          <t>Rotorua Hāngi Day</t>
        </is>
      </c>
      <c r="D7" s="5" t="inlineStr">
        <is>
          <t>Hāngi stall</t>
        </is>
      </c>
      <c r="E7" s="5" t="inlineStr">
        <is>
          <t>Rotorua</t>
        </is>
      </c>
      <c r="F7" s="5" t="inlineStr">
        <is>
          <t>Olivia</t>
        </is>
      </c>
      <c r="G7" s="5" t="inlineStr">
        <is>
          <t>Cash</t>
        </is>
      </c>
      <c r="H7" s="6" t="n">
        <v>2700</v>
      </c>
      <c r="I7" s="6" t="n">
        <v>500</v>
      </c>
      <c r="J7" s="11">
        <f>IF(OR($A7="",$H7="",$I7=""),"",IFERROR(H7-I7,0))</f>
        <v/>
      </c>
      <c r="K7" s="11">
        <f>IF(OR($A7="",$D7=""),"",IFERROR(VLOOKUP(D7,'Summary Dashboard'!$H$5:$I$9,2,FALSE),""))</f>
        <v/>
      </c>
      <c r="L7" s="12">
        <f>IF(OR($A7="",$J7="",$K7=""),"",IFERROR(IF(K7=0,0,J7/K7),0))</f>
        <v/>
      </c>
      <c r="M7" s="11">
        <f>IF(OR($A7="",$H7=""),"",IFERROR(H7*15%,0))</f>
        <v/>
      </c>
      <c r="N7" s="13">
        <f>IF(OR($A7="",$B7="",$J7="",$K7=""),"",IFERROR(IF(J7&gt;=K7,"Target met",IF(TODAY()&gt;B7+30,"Follow up","In progress")),"In progress"))</f>
        <v/>
      </c>
      <c r="O7" s="4" t="inlineStr">
        <is>
          <t>Income reconciled to cash count sheet.</t>
        </is>
      </c>
    </row>
    <row r="8">
      <c r="A8" s="2" t="inlineStr">
        <is>
          <t>KH-2026-007</t>
        </is>
      </c>
      <c r="B8" s="24" t="n">
        <v>46163</v>
      </c>
      <c r="C8" s="4" t="inlineStr">
        <is>
          <t>Kapa Haka Showcase</t>
        </is>
      </c>
      <c r="D8" s="5" t="inlineStr">
        <is>
          <t>Concert performance</t>
        </is>
      </c>
      <c r="E8" s="5" t="inlineStr">
        <is>
          <t>Dunedin</t>
        </is>
      </c>
      <c r="F8" s="5" t="inlineStr">
        <is>
          <t>Tama</t>
        </is>
      </c>
      <c r="G8" s="5" t="inlineStr">
        <is>
          <t>EFTPOS</t>
        </is>
      </c>
      <c r="H8" s="6" t="n">
        <v>5550</v>
      </c>
      <c r="I8" s="6" t="n">
        <v>1200</v>
      </c>
      <c r="J8" s="7">
        <f>IF(OR($A8="",$H8="",$I8=""),"",IFERROR(H8-I8,0))</f>
        <v/>
      </c>
      <c r="K8" s="7">
        <f>IF(OR($A8="",$D8=""),"",IFERROR(VLOOKUP(D8,'Summary Dashboard'!$H$5:$I$9,2,FALSE),""))</f>
        <v/>
      </c>
      <c r="L8" s="8">
        <f>IF(OR($A8="",$J8="",$K8=""),"",IFERROR(IF(K8=0,0,J8/K8),0))</f>
        <v/>
      </c>
      <c r="M8" s="7">
        <f>IF(OR($A8="",$H8=""),"",IFERROR(H8*15%,0))</f>
        <v/>
      </c>
      <c r="N8" s="9">
        <f>IF(OR($A8="",$B8="",$J8="",$K8=""),"",IFERROR(IF(J8&gt;=K8,"Target met",IF(TODAY()&gt;B8+30,"Follow up","In progress")),"In progress"))</f>
        <v/>
      </c>
      <c r="O8" s="4" t="inlineStr">
        <is>
          <t>Includes ticket sales and koha donations.</t>
        </is>
      </c>
    </row>
    <row r="9">
      <c r="A9" s="10" t="inlineStr">
        <is>
          <t>KH-2026-008</t>
        </is>
      </c>
      <c r="B9" s="24" t="n">
        <v>46179</v>
      </c>
      <c r="C9" s="4" t="inlineStr">
        <is>
          <t>Matariki Quiz Evening</t>
        </is>
      </c>
      <c r="D9" s="5" t="inlineStr">
        <is>
          <t>Quiz night</t>
        </is>
      </c>
      <c r="E9" s="5" t="inlineStr">
        <is>
          <t>Napier</t>
        </is>
      </c>
      <c r="F9" s="5" t="inlineStr">
        <is>
          <t>Emma</t>
        </is>
      </c>
      <c r="G9" s="5" t="inlineStr">
        <is>
          <t>Cash</t>
        </is>
      </c>
      <c r="H9" s="6" t="n">
        <v>3240</v>
      </c>
      <c r="I9" s="6" t="n">
        <v>460</v>
      </c>
      <c r="J9" s="11">
        <f>IF(OR($A9="",$H9="",$I9=""),"",IFERROR(H9-I9,0))</f>
        <v/>
      </c>
      <c r="K9" s="11">
        <f>IF(OR($A9="",$D9=""),"",IFERROR(VLOOKUP(D9,'Summary Dashboard'!$H$5:$I$9,2,FALSE),""))</f>
        <v/>
      </c>
      <c r="L9" s="12">
        <f>IF(OR($A9="",$J9="",$K9=""),"",IFERROR(IF(K9=0,0,J9/K9),0))</f>
        <v/>
      </c>
      <c r="M9" s="11">
        <f>IF(OR($A9="",$H9=""),"",IFERROR(H9*15%,0))</f>
        <v/>
      </c>
      <c r="N9" s="13">
        <f>IF(OR($A9="",$B9="",$J9="",$K9=""),"",IFERROR(IF(J9&gt;=K9,"Target met",IF(TODAY()&gt;B9+30,"Follow up","In progress")),"In progress"))</f>
        <v/>
      </c>
      <c r="O9" s="4" t="inlineStr">
        <is>
          <t>Outstanding supplier invoice paid.</t>
        </is>
      </c>
    </row>
    <row r="10">
      <c r="A10" s="2" t="inlineStr">
        <is>
          <t>KH-2026-009</t>
        </is>
      </c>
      <c r="B10" s="24" t="n">
        <v>46189</v>
      </c>
      <c r="C10" s="4" t="inlineStr">
        <is>
          <t>Support Our Rōpū Appeal</t>
        </is>
      </c>
      <c r="D10" s="5" t="inlineStr">
        <is>
          <t>Online campaign</t>
        </is>
      </c>
      <c r="E10" s="5" t="inlineStr">
        <is>
          <t>Nelson</t>
        </is>
      </c>
      <c r="F10" s="5" t="inlineStr">
        <is>
          <t>Charlotte</t>
        </is>
      </c>
      <c r="G10" s="5" t="inlineStr">
        <is>
          <t>Online platform</t>
        </is>
      </c>
      <c r="H10" s="6" t="n">
        <v>1920</v>
      </c>
      <c r="I10" s="6" t="n">
        <v>130</v>
      </c>
      <c r="J10" s="7">
        <f>IF(OR($A10="",$H10="",$I10=""),"",IFERROR(H10-I10,0))</f>
        <v/>
      </c>
      <c r="K10" s="7">
        <f>IF(OR($A10="",$D10=""),"",IFERROR(VLOOKUP(D10,'Summary Dashboard'!$H$5:$I$9,2,FALSE),""))</f>
        <v/>
      </c>
      <c r="L10" s="8">
        <f>IF(OR($A10="",$J10="",$K10=""),"",IFERROR(IF(K10=0,0,J10/K10),0))</f>
        <v/>
      </c>
      <c r="M10" s="7">
        <f>IF(OR($A10="",$H10=""),"",IFERROR(H10*15%,0))</f>
        <v/>
      </c>
      <c r="N10" s="9">
        <f>IF(OR($A10="",$B10="",$J10="",$K10=""),"",IFERROR(IF(J10&gt;=K10,"Target met",IF(TODAY()&gt;B10+30,"Follow up","In progress")),"In progress"))</f>
        <v/>
      </c>
      <c r="O10" s="4" t="inlineStr">
        <is>
          <t>Online platform fees included in expenses.</t>
        </is>
      </c>
    </row>
    <row r="11">
      <c r="A11" s="10" t="inlineStr">
        <is>
          <t>KH-2026-010</t>
        </is>
      </c>
      <c r="B11" s="24" t="n">
        <v>46201</v>
      </c>
      <c r="C11" s="4" t="inlineStr">
        <is>
          <t>Community Sausage Sizzle</t>
        </is>
      </c>
      <c r="D11" s="5" t="inlineStr">
        <is>
          <t>Sausage sizzle</t>
        </is>
      </c>
      <c r="E11" s="5" t="inlineStr">
        <is>
          <t>Palmerston North</t>
        </is>
      </c>
      <c r="F11" s="5" t="inlineStr">
        <is>
          <t>Ngaire</t>
        </is>
      </c>
      <c r="G11" s="5" t="inlineStr">
        <is>
          <t>Cheque</t>
        </is>
      </c>
      <c r="H11" s="6" t="n">
        <v>1570</v>
      </c>
      <c r="I11" s="6" t="n">
        <v>240</v>
      </c>
      <c r="J11" s="11">
        <f>IF(OR($A11="",$H11="",$I11=""),"",IFERROR(H11-I11,0))</f>
        <v/>
      </c>
      <c r="K11" s="11">
        <f>IF(OR($A11="",$D11=""),"",IFERROR(VLOOKUP(D11,'Summary Dashboard'!$H$5:$I$9,2,FALSE),""))</f>
        <v/>
      </c>
      <c r="L11" s="12">
        <f>IF(OR($A11="",$J11="",$K11=""),"",IFERROR(IF(K11=0,0,J11/K11),0))</f>
        <v/>
      </c>
      <c r="M11" s="11">
        <f>IF(OR($A11="",$H11=""),"",IFERROR(H11*15%,0))</f>
        <v/>
      </c>
      <c r="N11" s="13">
        <f>IF(OR($A11="",$B11="",$J11="",$K11=""),"",IFERROR(IF(J11&gt;=K11,"Target met",IF(TODAY()&gt;B11+30,"Follow up","In progress")),"In progress"))</f>
        <v/>
      </c>
      <c r="O11" s="4" t="inlineStr">
        <is>
          <t>Cheque received from local business supporter.</t>
        </is>
      </c>
    </row>
    <row r="12">
      <c r="A12" s="2" t="n"/>
      <c r="B12" s="24" t="n"/>
      <c r="C12" s="4" t="n"/>
      <c r="D12" s="5" t="n"/>
      <c r="E12" s="5" t="n"/>
      <c r="F12" s="5" t="n"/>
      <c r="G12" s="5" t="n"/>
      <c r="H12" s="6" t="n"/>
      <c r="I12" s="6" t="n"/>
      <c r="J12" s="7">
        <f>IF(OR($A12="",$H12="",$I12=""),"",IFERROR(H12-I12,0))</f>
        <v/>
      </c>
      <c r="K12" s="7">
        <f>IF(OR($A12="",$D12=""),"",IFERROR(VLOOKUP(D12,'Summary Dashboard'!$H$5:$I$9,2,FALSE),""))</f>
        <v/>
      </c>
      <c r="L12" s="8">
        <f>IF(OR($A12="",$J12="",$K12=""),"",IFERROR(IF(K12=0,0,J12/K12),0))</f>
        <v/>
      </c>
      <c r="M12" s="7">
        <f>IF(OR($A12="",$H12=""),"",IFERROR(H12*15%,0))</f>
        <v/>
      </c>
      <c r="N12" s="9">
        <f>IF(OR($A12="",$B12="",$J12="",$K12=""),"",IFERROR(IF(J12&gt;=K12,"Target met",IF(TODAY()&gt;B12+30,"Follow up","In progress")),"In progress"))</f>
        <v/>
      </c>
      <c r="O12" s="4" t="n"/>
    </row>
    <row r="13">
      <c r="A13" s="10" t="n"/>
      <c r="B13" s="24" t="n"/>
      <c r="C13" s="4" t="n"/>
      <c r="D13" s="5" t="n"/>
      <c r="E13" s="5" t="n"/>
      <c r="F13" s="5" t="n"/>
      <c r="G13" s="5" t="n"/>
      <c r="H13" s="6" t="n"/>
      <c r="I13" s="6" t="n"/>
      <c r="J13" s="11">
        <f>IF(OR($A13="",$H13="",$I13=""),"",IFERROR(H13-I13,0))</f>
        <v/>
      </c>
      <c r="K13" s="11">
        <f>IF(OR($A13="",$D13=""),"",IFERROR(VLOOKUP(D13,'Summary Dashboard'!$H$5:$I$9,2,FALSE),""))</f>
        <v/>
      </c>
      <c r="L13" s="12">
        <f>IF(OR($A13="",$J13="",$K13=""),"",IFERROR(IF(K13=0,0,J13/K13),0))</f>
        <v/>
      </c>
      <c r="M13" s="11">
        <f>IF(OR($A13="",$H13=""),"",IFERROR(H13*15%,0))</f>
        <v/>
      </c>
      <c r="N13" s="13">
        <f>IF(OR($A13="",$B13="",$J13="",$K13=""),"",IFERROR(IF(J13&gt;=K13,"Target met",IF(TODAY()&gt;B13+30,"Follow up","In progress")),"In progress"))</f>
        <v/>
      </c>
      <c r="O13" s="4" t="n"/>
    </row>
    <row r="14">
      <c r="A14" s="2" t="n"/>
      <c r="B14" s="24" t="n"/>
      <c r="C14" s="4" t="n"/>
      <c r="D14" s="5" t="n"/>
      <c r="E14" s="5" t="n"/>
      <c r="F14" s="5" t="n"/>
      <c r="G14" s="5" t="n"/>
      <c r="H14" s="6" t="n"/>
      <c r="I14" s="6" t="n"/>
      <c r="J14" s="7">
        <f>IF(OR($A14="",$H14="",$I14=""),"",IFERROR(H14-I14,0))</f>
        <v/>
      </c>
      <c r="K14" s="7">
        <f>IF(OR($A14="",$D14=""),"",IFERROR(VLOOKUP(D14,'Summary Dashboard'!$H$5:$I$9,2,FALSE),""))</f>
        <v/>
      </c>
      <c r="L14" s="8">
        <f>IF(OR($A14="",$J14="",$K14=""),"",IFERROR(IF(K14=0,0,J14/K14),0))</f>
        <v/>
      </c>
      <c r="M14" s="7">
        <f>IF(OR($A14="",$H14=""),"",IFERROR(H14*15%,0))</f>
        <v/>
      </c>
      <c r="N14" s="9">
        <f>IF(OR($A14="",$B14="",$J14="",$K14=""),"",IFERROR(IF(J14&gt;=K14,"Target met",IF(TODAY()&gt;B14+30,"Follow up","In progress")),"In progress"))</f>
        <v/>
      </c>
      <c r="O14" s="4" t="n"/>
    </row>
    <row r="15">
      <c r="A15" s="10" t="n"/>
      <c r="B15" s="24" t="n"/>
      <c r="C15" s="4" t="n"/>
      <c r="D15" s="5" t="n"/>
      <c r="E15" s="5" t="n"/>
      <c r="F15" s="5" t="n"/>
      <c r="G15" s="5" t="n"/>
      <c r="H15" s="6" t="n"/>
      <c r="I15" s="6" t="n"/>
      <c r="J15" s="11">
        <f>IF(OR($A15="",$H15="",$I15=""),"",IFERROR(H15-I15,0))</f>
        <v/>
      </c>
      <c r="K15" s="11">
        <f>IF(OR($A15="",$D15=""),"",IFERROR(VLOOKUP(D15,'Summary Dashboard'!$H$5:$I$9,2,FALSE),""))</f>
        <v/>
      </c>
      <c r="L15" s="12">
        <f>IF(OR($A15="",$J15="",$K15=""),"",IFERROR(IF(K15=0,0,J15/K15),0))</f>
        <v/>
      </c>
      <c r="M15" s="11">
        <f>IF(OR($A15="",$H15=""),"",IFERROR(H15*15%,0))</f>
        <v/>
      </c>
      <c r="N15" s="13">
        <f>IF(OR($A15="",$B15="",$J15="",$K15=""),"",IFERROR(IF(J15&gt;=K15,"Target met",IF(TODAY()&gt;B15+30,"Follow up","In progress")),"In progress"))</f>
        <v/>
      </c>
      <c r="O15" s="4" t="n"/>
    </row>
    <row r="16">
      <c r="A16" s="2" t="n"/>
      <c r="B16" s="24" t="n"/>
      <c r="C16" s="4" t="n"/>
      <c r="D16" s="5" t="n"/>
      <c r="E16" s="5" t="n"/>
      <c r="F16" s="5" t="n"/>
      <c r="G16" s="5" t="n"/>
      <c r="H16" s="6" t="n"/>
      <c r="I16" s="6" t="n"/>
      <c r="J16" s="7">
        <f>IF(OR($A16="",$H16="",$I16=""),"",IFERROR(H16-I16,0))</f>
        <v/>
      </c>
      <c r="K16" s="7">
        <f>IF(OR($A16="",$D16=""),"",IFERROR(VLOOKUP(D16,'Summary Dashboard'!$H$5:$I$9,2,FALSE),""))</f>
        <v/>
      </c>
      <c r="L16" s="8">
        <f>IF(OR($A16="",$J16="",$K16=""),"",IFERROR(IF(K16=0,0,J16/K16),0))</f>
        <v/>
      </c>
      <c r="M16" s="7">
        <f>IF(OR($A16="",$H16=""),"",IFERROR(H16*15%,0))</f>
        <v/>
      </c>
      <c r="N16" s="9">
        <f>IF(OR($A16="",$B16="",$J16="",$K16=""),"",IFERROR(IF(J16&gt;=K16,"Target met",IF(TODAY()&gt;B16+30,"Follow up","In progress")),"In progress"))</f>
        <v/>
      </c>
      <c r="O16" s="4" t="n"/>
    </row>
    <row r="17">
      <c r="A17" s="10" t="n"/>
      <c r="B17" s="24" t="n"/>
      <c r="C17" s="4" t="n"/>
      <c r="D17" s="5" t="n"/>
      <c r="E17" s="5" t="n"/>
      <c r="F17" s="5" t="n"/>
      <c r="G17" s="5" t="n"/>
      <c r="H17" s="6" t="n"/>
      <c r="I17" s="6" t="n"/>
      <c r="J17" s="11">
        <f>IF(OR($A17="",$H17="",$I17=""),"",IFERROR(H17-I17,0))</f>
        <v/>
      </c>
      <c r="K17" s="11">
        <f>IF(OR($A17="",$D17=""),"",IFERROR(VLOOKUP(D17,'Summary Dashboard'!$H$5:$I$9,2,FALSE),""))</f>
        <v/>
      </c>
      <c r="L17" s="12">
        <f>IF(OR($A17="",$J17="",$K17=""),"",IFERROR(IF(K17=0,0,J17/K17),0))</f>
        <v/>
      </c>
      <c r="M17" s="11">
        <f>IF(OR($A17="",$H17=""),"",IFERROR(H17*15%,0))</f>
        <v/>
      </c>
      <c r="N17" s="13">
        <f>IF(OR($A17="",$B17="",$J17="",$K17=""),"",IFERROR(IF(J17&gt;=K17,"Target met",IF(TODAY()&gt;B17+30,"Follow up","In progress")),"In progress"))</f>
        <v/>
      </c>
      <c r="O17" s="4" t="n"/>
    </row>
    <row r="18">
      <c r="A18" s="2" t="n"/>
      <c r="B18" s="24" t="n"/>
      <c r="C18" s="4" t="n"/>
      <c r="D18" s="5" t="n"/>
      <c r="E18" s="5" t="n"/>
      <c r="F18" s="5" t="n"/>
      <c r="G18" s="5" t="n"/>
      <c r="H18" s="6" t="n"/>
      <c r="I18" s="6" t="n"/>
      <c r="J18" s="7">
        <f>IF(OR($A18="",$H18="",$I18=""),"",IFERROR(H18-I18,0))</f>
        <v/>
      </c>
      <c r="K18" s="7">
        <f>IF(OR($A18="",$D18=""),"",IFERROR(VLOOKUP(D18,'Summary Dashboard'!$H$5:$I$9,2,FALSE),""))</f>
        <v/>
      </c>
      <c r="L18" s="8">
        <f>IF(OR($A18="",$J18="",$K18=""),"",IFERROR(IF(K18=0,0,J18/K18),0))</f>
        <v/>
      </c>
      <c r="M18" s="7">
        <f>IF(OR($A18="",$H18=""),"",IFERROR(H18*15%,0))</f>
        <v/>
      </c>
      <c r="N18" s="9">
        <f>IF(OR($A18="",$B18="",$J18="",$K18=""),"",IFERROR(IF(J18&gt;=K18,"Target met",IF(TODAY()&gt;B18+30,"Follow up","In progress")),"In progress"))</f>
        <v/>
      </c>
      <c r="O18" s="4" t="n"/>
    </row>
    <row r="19">
      <c r="A19" s="10" t="n"/>
      <c r="B19" s="24" t="n"/>
      <c r="C19" s="4" t="n"/>
      <c r="D19" s="5" t="n"/>
      <c r="E19" s="5" t="n"/>
      <c r="F19" s="5" t="n"/>
      <c r="G19" s="5" t="n"/>
      <c r="H19" s="6" t="n"/>
      <c r="I19" s="6" t="n"/>
      <c r="J19" s="11">
        <f>IF(OR($A19="",$H19="",$I19=""),"",IFERROR(H19-I19,0))</f>
        <v/>
      </c>
      <c r="K19" s="11">
        <f>IF(OR($A19="",$D19=""),"",IFERROR(VLOOKUP(D19,'Summary Dashboard'!$H$5:$I$9,2,FALSE),""))</f>
        <v/>
      </c>
      <c r="L19" s="12">
        <f>IF(OR($A19="",$J19="",$K19=""),"",IFERROR(IF(K19=0,0,J19/K19),0))</f>
        <v/>
      </c>
      <c r="M19" s="11">
        <f>IF(OR($A19="",$H19=""),"",IFERROR(H19*15%,0))</f>
        <v/>
      </c>
      <c r="N19" s="13">
        <f>IF(OR($A19="",$B19="",$J19="",$K19=""),"",IFERROR(IF(J19&gt;=K19,"Target met",IF(TODAY()&gt;B19+30,"Follow up","In progress")),"In progress"))</f>
        <v/>
      </c>
      <c r="O19" s="4" t="n"/>
    </row>
    <row r="20">
      <c r="A20" s="2" t="n"/>
      <c r="B20" s="24" t="n"/>
      <c r="C20" s="4" t="n"/>
      <c r="D20" s="5" t="n"/>
      <c r="E20" s="5" t="n"/>
      <c r="F20" s="5" t="n"/>
      <c r="G20" s="5" t="n"/>
      <c r="H20" s="6" t="n"/>
      <c r="I20" s="6" t="n"/>
      <c r="J20" s="7">
        <f>IF(OR($A20="",$H20="",$I20=""),"",IFERROR(H20-I20,0))</f>
        <v/>
      </c>
      <c r="K20" s="7">
        <f>IF(OR($A20="",$D20=""),"",IFERROR(VLOOKUP(D20,'Summary Dashboard'!$H$5:$I$9,2,FALSE),""))</f>
        <v/>
      </c>
      <c r="L20" s="8">
        <f>IF(OR($A20="",$J20="",$K20=""),"",IFERROR(IF(K20=0,0,J20/K20),0))</f>
        <v/>
      </c>
      <c r="M20" s="7">
        <f>IF(OR($A20="",$H20=""),"",IFERROR(H20*15%,0))</f>
        <v/>
      </c>
      <c r="N20" s="9">
        <f>IF(OR($A20="",$B20="",$J20="",$K20=""),"",IFERROR(IF(J20&gt;=K20,"Target met",IF(TODAY()&gt;B20+30,"Follow up","In progress")),"In progress"))</f>
        <v/>
      </c>
      <c r="O20" s="4" t="n"/>
    </row>
    <row r="21">
      <c r="A21" s="10" t="n"/>
      <c r="B21" s="24" t="n"/>
      <c r="C21" s="4" t="n"/>
      <c r="D21" s="5" t="n"/>
      <c r="E21" s="5" t="n"/>
      <c r="F21" s="5" t="n"/>
      <c r="G21" s="5" t="n"/>
      <c r="H21" s="6" t="n"/>
      <c r="I21" s="6" t="n"/>
      <c r="J21" s="11">
        <f>IF(OR($A21="",$H21="",$I21=""),"",IFERROR(H21-I21,0))</f>
        <v/>
      </c>
      <c r="K21" s="11">
        <f>IF(OR($A21="",$D21=""),"",IFERROR(VLOOKUP(D21,'Summary Dashboard'!$H$5:$I$9,2,FALSE),""))</f>
        <v/>
      </c>
      <c r="L21" s="12">
        <f>IF(OR($A21="",$J21="",$K21=""),"",IFERROR(IF(K21=0,0,J21/K21),0))</f>
        <v/>
      </c>
      <c r="M21" s="11">
        <f>IF(OR($A21="",$H21=""),"",IFERROR(H21*15%,0))</f>
        <v/>
      </c>
      <c r="N21" s="13">
        <f>IF(OR($A21="",$B21="",$J21="",$K21=""),"",IFERROR(IF(J21&gt;=K21,"Target met",IF(TODAY()&gt;B21+30,"Follow up","In progress")),"In progress"))</f>
        <v/>
      </c>
      <c r="O21" s="4" t="n"/>
    </row>
    <row r="22">
      <c r="A22" s="2" t="n"/>
      <c r="B22" s="24" t="n"/>
      <c r="C22" s="4" t="n"/>
      <c r="D22" s="5" t="n"/>
      <c r="E22" s="5" t="n"/>
      <c r="F22" s="5" t="n"/>
      <c r="G22" s="5" t="n"/>
      <c r="H22" s="6" t="n"/>
      <c r="I22" s="6" t="n"/>
      <c r="J22" s="7">
        <f>IF(OR($A22="",$H22="",$I22=""),"",IFERROR(H22-I22,0))</f>
        <v/>
      </c>
      <c r="K22" s="7">
        <f>IF(OR($A22="",$D22=""),"",IFERROR(VLOOKUP(D22,'Summary Dashboard'!$H$5:$I$9,2,FALSE),""))</f>
        <v/>
      </c>
      <c r="L22" s="8">
        <f>IF(OR($A22="",$J22="",$K22=""),"",IFERROR(IF(K22=0,0,J22/K22),0))</f>
        <v/>
      </c>
      <c r="M22" s="7">
        <f>IF(OR($A22="",$H22=""),"",IFERROR(H22*15%,0))</f>
        <v/>
      </c>
      <c r="N22" s="9">
        <f>IF(OR($A22="",$B22="",$J22="",$K22=""),"",IFERROR(IF(J22&gt;=K22,"Target met",IF(TODAY()&gt;B22+30,"Follow up","In progress")),"In progress"))</f>
        <v/>
      </c>
      <c r="O22" s="4" t="n"/>
    </row>
    <row r="23">
      <c r="A23" s="10" t="n"/>
      <c r="B23" s="24" t="n"/>
      <c r="C23" s="4" t="n"/>
      <c r="D23" s="5" t="n"/>
      <c r="E23" s="5" t="n"/>
      <c r="F23" s="5" t="n"/>
      <c r="G23" s="5" t="n"/>
      <c r="H23" s="6" t="n"/>
      <c r="I23" s="6" t="n"/>
      <c r="J23" s="11">
        <f>IF(OR($A23="",$H23="",$I23=""),"",IFERROR(H23-I23,0))</f>
        <v/>
      </c>
      <c r="K23" s="11">
        <f>IF(OR($A23="",$D23=""),"",IFERROR(VLOOKUP(D23,'Summary Dashboard'!$H$5:$I$9,2,FALSE),""))</f>
        <v/>
      </c>
      <c r="L23" s="12">
        <f>IF(OR($A23="",$J23="",$K23=""),"",IFERROR(IF(K23=0,0,J23/K23),0))</f>
        <v/>
      </c>
      <c r="M23" s="11">
        <f>IF(OR($A23="",$H23=""),"",IFERROR(H23*15%,0))</f>
        <v/>
      </c>
      <c r="N23" s="13">
        <f>IF(OR($A23="",$B23="",$J23="",$K23=""),"",IFERROR(IF(J23&gt;=K23,"Target met",IF(TODAY()&gt;B23+30,"Follow up","In progress")),"In progress"))</f>
        <v/>
      </c>
      <c r="O23" s="4" t="n"/>
    </row>
    <row r="24">
      <c r="A24" s="2" t="n"/>
      <c r="B24" s="24" t="n"/>
      <c r="C24" s="4" t="n"/>
      <c r="D24" s="5" t="n"/>
      <c r="E24" s="5" t="n"/>
      <c r="F24" s="5" t="n"/>
      <c r="G24" s="5" t="n"/>
      <c r="H24" s="6" t="n"/>
      <c r="I24" s="6" t="n"/>
      <c r="J24" s="7">
        <f>IF(OR($A24="",$H24="",$I24=""),"",IFERROR(H24-I24,0))</f>
        <v/>
      </c>
      <c r="K24" s="7">
        <f>IF(OR($A24="",$D24=""),"",IFERROR(VLOOKUP(D24,'Summary Dashboard'!$H$5:$I$9,2,FALSE),""))</f>
        <v/>
      </c>
      <c r="L24" s="8">
        <f>IF(OR($A24="",$J24="",$K24=""),"",IFERROR(IF(K24=0,0,J24/K24),0))</f>
        <v/>
      </c>
      <c r="M24" s="7">
        <f>IF(OR($A24="",$H24=""),"",IFERROR(H24*15%,0))</f>
        <v/>
      </c>
      <c r="N24" s="9">
        <f>IF(OR($A24="",$B24="",$J24="",$K24=""),"",IFERROR(IF(J24&gt;=K24,"Target met",IF(TODAY()&gt;B24+30,"Follow up","In progress")),"In progress"))</f>
        <v/>
      </c>
      <c r="O24" s="4" t="n"/>
    </row>
    <row r="25">
      <c r="A25" s="10" t="n"/>
      <c r="B25" s="24" t="n"/>
      <c r="C25" s="4" t="n"/>
      <c r="D25" s="5" t="n"/>
      <c r="E25" s="5" t="n"/>
      <c r="F25" s="5" t="n"/>
      <c r="G25" s="5" t="n"/>
      <c r="H25" s="6" t="n"/>
      <c r="I25" s="6" t="n"/>
      <c r="J25" s="11">
        <f>IF(OR($A25="",$H25="",$I25=""),"",IFERROR(H25-I25,0))</f>
        <v/>
      </c>
      <c r="K25" s="11">
        <f>IF(OR($A25="",$D25=""),"",IFERROR(VLOOKUP(D25,'Summary Dashboard'!$H$5:$I$9,2,FALSE),""))</f>
        <v/>
      </c>
      <c r="L25" s="12">
        <f>IF(OR($A25="",$J25="",$K25=""),"",IFERROR(IF(K25=0,0,J25/K25),0))</f>
        <v/>
      </c>
      <c r="M25" s="11">
        <f>IF(OR($A25="",$H25=""),"",IFERROR(H25*15%,0))</f>
        <v/>
      </c>
      <c r="N25" s="13">
        <f>IF(OR($A25="",$B25="",$J25="",$K25=""),"",IFERROR(IF(J25&gt;=K25,"Target met",IF(TODAY()&gt;B25+30,"Follow up","In progress")),"In progress"))</f>
        <v/>
      </c>
      <c r="O25" s="4" t="n"/>
    </row>
    <row r="26">
      <c r="A26" s="2" t="n"/>
      <c r="B26" s="24" t="n"/>
      <c r="C26" s="4" t="n"/>
      <c r="D26" s="5" t="n"/>
      <c r="E26" s="5" t="n"/>
      <c r="F26" s="5" t="n"/>
      <c r="G26" s="5" t="n"/>
      <c r="H26" s="6" t="n"/>
      <c r="I26" s="6" t="n"/>
      <c r="J26" s="7">
        <f>IF(OR($A26="",$H26="",$I26=""),"",IFERROR(H26-I26,0))</f>
        <v/>
      </c>
      <c r="K26" s="7">
        <f>IF(OR($A26="",$D26=""),"",IFERROR(VLOOKUP(D26,'Summary Dashboard'!$H$5:$I$9,2,FALSE),""))</f>
        <v/>
      </c>
      <c r="L26" s="8">
        <f>IF(OR($A26="",$J26="",$K26=""),"",IFERROR(IF(K26=0,0,J26/K26),0))</f>
        <v/>
      </c>
      <c r="M26" s="7">
        <f>IF(OR($A26="",$H26=""),"",IFERROR(H26*15%,0))</f>
        <v/>
      </c>
      <c r="N26" s="9">
        <f>IF(OR($A26="",$B26="",$J26="",$K26=""),"",IFERROR(IF(J26&gt;=K26,"Target met",IF(TODAY()&gt;B26+30,"Follow up","In progress")),"In progress"))</f>
        <v/>
      </c>
      <c r="O26" s="4" t="n"/>
    </row>
    <row r="27">
      <c r="A27" s="10" t="n"/>
      <c r="B27" s="24" t="n"/>
      <c r="C27" s="4" t="n"/>
      <c r="D27" s="5" t="n"/>
      <c r="E27" s="5" t="n"/>
      <c r="F27" s="5" t="n"/>
      <c r="G27" s="5" t="n"/>
      <c r="H27" s="6" t="n"/>
      <c r="I27" s="6" t="n"/>
      <c r="J27" s="11">
        <f>IF(OR($A27="",$H27="",$I27=""),"",IFERROR(H27-I27,0))</f>
        <v/>
      </c>
      <c r="K27" s="11">
        <f>IF(OR($A27="",$D27=""),"",IFERROR(VLOOKUP(D27,'Summary Dashboard'!$H$5:$I$9,2,FALSE),""))</f>
        <v/>
      </c>
      <c r="L27" s="12">
        <f>IF(OR($A27="",$J27="",$K27=""),"",IFERROR(IF(K27=0,0,J27/K27),0))</f>
        <v/>
      </c>
      <c r="M27" s="11">
        <f>IF(OR($A27="",$H27=""),"",IFERROR(H27*15%,0))</f>
        <v/>
      </c>
      <c r="N27" s="13">
        <f>IF(OR($A27="",$B27="",$J27="",$K27=""),"",IFERROR(IF(J27&gt;=K27,"Target met",IF(TODAY()&gt;B27+30,"Follow up","In progress")),"In progress"))</f>
        <v/>
      </c>
      <c r="O27" s="4" t="n"/>
    </row>
    <row r="28">
      <c r="A28" s="2" t="n"/>
      <c r="B28" s="24" t="n"/>
      <c r="C28" s="4" t="n"/>
      <c r="D28" s="5" t="n"/>
      <c r="E28" s="5" t="n"/>
      <c r="F28" s="5" t="n"/>
      <c r="G28" s="5" t="n"/>
      <c r="H28" s="6" t="n"/>
      <c r="I28" s="6" t="n"/>
      <c r="J28" s="7">
        <f>IF(OR($A28="",$H28="",$I28=""),"",IFERROR(H28-I28,0))</f>
        <v/>
      </c>
      <c r="K28" s="7">
        <f>IF(OR($A28="",$D28=""),"",IFERROR(VLOOKUP(D28,'Summary Dashboard'!$H$5:$I$9,2,FALSE),""))</f>
        <v/>
      </c>
      <c r="L28" s="8">
        <f>IF(OR($A28="",$J28="",$K28=""),"",IFERROR(IF(K28=0,0,J28/K28),0))</f>
        <v/>
      </c>
      <c r="M28" s="7">
        <f>IF(OR($A28="",$H28=""),"",IFERROR(H28*15%,0))</f>
        <v/>
      </c>
      <c r="N28" s="9">
        <f>IF(OR($A28="",$B28="",$J28="",$K28=""),"",IFERROR(IF(J28&gt;=K28,"Target met",IF(TODAY()&gt;B28+30,"Follow up","In progress")),"In progress"))</f>
        <v/>
      </c>
      <c r="O28" s="4" t="n"/>
    </row>
    <row r="29">
      <c r="A29" s="10" t="n"/>
      <c r="B29" s="24" t="n"/>
      <c r="C29" s="4" t="n"/>
      <c r="D29" s="5" t="n"/>
      <c r="E29" s="5" t="n"/>
      <c r="F29" s="5" t="n"/>
      <c r="G29" s="5" t="n"/>
      <c r="H29" s="6" t="n"/>
      <c r="I29" s="6" t="n"/>
      <c r="J29" s="11">
        <f>IF(OR($A29="",$H29="",$I29=""),"",IFERROR(H29-I29,0))</f>
        <v/>
      </c>
      <c r="K29" s="11">
        <f>IF(OR($A29="",$D29=""),"",IFERROR(VLOOKUP(D29,'Summary Dashboard'!$H$5:$I$9,2,FALSE),""))</f>
        <v/>
      </c>
      <c r="L29" s="12">
        <f>IF(OR($A29="",$J29="",$K29=""),"",IFERROR(IF(K29=0,0,J29/K29),0))</f>
        <v/>
      </c>
      <c r="M29" s="11">
        <f>IF(OR($A29="",$H29=""),"",IFERROR(H29*15%,0))</f>
        <v/>
      </c>
      <c r="N29" s="13">
        <f>IF(OR($A29="",$B29="",$J29="",$K29=""),"",IFERROR(IF(J29&gt;=K29,"Target met",IF(TODAY()&gt;B29+30,"Follow up","In progress")),"In progress"))</f>
        <v/>
      </c>
      <c r="O29" s="4" t="n"/>
    </row>
    <row r="30">
      <c r="A30" s="2" t="n"/>
      <c r="B30" s="24" t="n"/>
      <c r="C30" s="4" t="n"/>
      <c r="D30" s="5" t="n"/>
      <c r="E30" s="5" t="n"/>
      <c r="F30" s="5" t="n"/>
      <c r="G30" s="5" t="n"/>
      <c r="H30" s="6" t="n"/>
      <c r="I30" s="6" t="n"/>
      <c r="J30" s="7">
        <f>IF(OR($A30="",$H30="",$I30=""),"",IFERROR(H30-I30,0))</f>
        <v/>
      </c>
      <c r="K30" s="7">
        <f>IF(OR($A30="",$D30=""),"",IFERROR(VLOOKUP(D30,'Summary Dashboard'!$H$5:$I$9,2,FALSE),""))</f>
        <v/>
      </c>
      <c r="L30" s="8">
        <f>IF(OR($A30="",$J30="",$K30=""),"",IFERROR(IF(K30=0,0,J30/K30),0))</f>
        <v/>
      </c>
      <c r="M30" s="7">
        <f>IF(OR($A30="",$H30=""),"",IFERROR(H30*15%,0))</f>
        <v/>
      </c>
      <c r="N30" s="9">
        <f>IF(OR($A30="",$B30="",$J30="",$K30=""),"",IFERROR(IF(J30&gt;=K30,"Target met",IF(TODAY()&gt;B30+30,"Follow up","In progress")),"In progress"))</f>
        <v/>
      </c>
      <c r="O30" s="4" t="n"/>
    </row>
    <row r="31">
      <c r="A31" s="10" t="n"/>
      <c r="B31" s="24" t="n"/>
      <c r="C31" s="4" t="n"/>
      <c r="D31" s="5" t="n"/>
      <c r="E31" s="5" t="n"/>
      <c r="F31" s="5" t="n"/>
      <c r="G31" s="5" t="n"/>
      <c r="H31" s="6" t="n"/>
      <c r="I31" s="6" t="n"/>
      <c r="J31" s="11">
        <f>IF(OR($A31="",$H31="",$I31=""),"",IFERROR(H31-I31,0))</f>
        <v/>
      </c>
      <c r="K31" s="11">
        <f>IF(OR($A31="",$D31=""),"",IFERROR(VLOOKUP(D31,'Summary Dashboard'!$H$5:$I$9,2,FALSE),""))</f>
        <v/>
      </c>
      <c r="L31" s="12">
        <f>IF(OR($A31="",$J31="",$K31=""),"",IFERROR(IF(K31=0,0,J31/K31),0))</f>
        <v/>
      </c>
      <c r="M31" s="11">
        <f>IF(OR($A31="",$H31=""),"",IFERROR(H31*15%,0))</f>
        <v/>
      </c>
      <c r="N31" s="13">
        <f>IF(OR($A31="",$B31="",$J31="",$K31=""),"",IFERROR(IF(J31&gt;=K31,"Target met",IF(TODAY()&gt;B31+30,"Follow up","In progress")),"In progress"))</f>
        <v/>
      </c>
      <c r="O31" s="4" t="n"/>
    </row>
    <row r="32">
      <c r="A32" s="2" t="n"/>
      <c r="B32" s="24" t="n"/>
      <c r="C32" s="4" t="n"/>
      <c r="D32" s="5" t="n"/>
      <c r="E32" s="5" t="n"/>
      <c r="F32" s="5" t="n"/>
      <c r="G32" s="5" t="n"/>
      <c r="H32" s="6" t="n"/>
      <c r="I32" s="6" t="n"/>
      <c r="J32" s="7">
        <f>IF(OR($A32="",$H32="",$I32=""),"",IFERROR(H32-I32,0))</f>
        <v/>
      </c>
      <c r="K32" s="7">
        <f>IF(OR($A32="",$D32=""),"",IFERROR(VLOOKUP(D32,'Summary Dashboard'!$H$5:$I$9,2,FALSE),""))</f>
        <v/>
      </c>
      <c r="L32" s="8">
        <f>IF(OR($A32="",$J32="",$K32=""),"",IFERROR(IF(K32=0,0,J32/K32),0))</f>
        <v/>
      </c>
      <c r="M32" s="7">
        <f>IF(OR($A32="",$H32=""),"",IFERROR(H32*15%,0))</f>
        <v/>
      </c>
      <c r="N32" s="9">
        <f>IF(OR($A32="",$B32="",$J32="",$K32=""),"",IFERROR(IF(J32&gt;=K32,"Target met",IF(TODAY()&gt;B32+30,"Follow up","In progress")),"In progress"))</f>
        <v/>
      </c>
      <c r="O32" s="4" t="n"/>
    </row>
    <row r="33">
      <c r="A33" s="10" t="n"/>
      <c r="B33" s="24" t="n"/>
      <c r="C33" s="4" t="n"/>
      <c r="D33" s="5" t="n"/>
      <c r="E33" s="5" t="n"/>
      <c r="F33" s="5" t="n"/>
      <c r="G33" s="5" t="n"/>
      <c r="H33" s="6" t="n"/>
      <c r="I33" s="6" t="n"/>
      <c r="J33" s="11">
        <f>IF(OR($A33="",$H33="",$I33=""),"",IFERROR(H33-I33,0))</f>
        <v/>
      </c>
      <c r="K33" s="11">
        <f>IF(OR($A33="",$D33=""),"",IFERROR(VLOOKUP(D33,'Summary Dashboard'!$H$5:$I$9,2,FALSE),""))</f>
        <v/>
      </c>
      <c r="L33" s="12">
        <f>IF(OR($A33="",$J33="",$K33=""),"",IFERROR(IF(K33=0,0,J33/K33),0))</f>
        <v/>
      </c>
      <c r="M33" s="11">
        <f>IF(OR($A33="",$H33=""),"",IFERROR(H33*15%,0))</f>
        <v/>
      </c>
      <c r="N33" s="13">
        <f>IF(OR($A33="",$B33="",$J33="",$K33=""),"",IFERROR(IF(J33&gt;=K33,"Target met",IF(TODAY()&gt;B33+30,"Follow up","In progress")),"In progress"))</f>
        <v/>
      </c>
      <c r="O33" s="4" t="n"/>
    </row>
    <row r="34">
      <c r="A34" s="2" t="n"/>
      <c r="B34" s="24" t="n"/>
      <c r="C34" s="4" t="n"/>
      <c r="D34" s="5" t="n"/>
      <c r="E34" s="5" t="n"/>
      <c r="F34" s="5" t="n"/>
      <c r="G34" s="5" t="n"/>
      <c r="H34" s="6" t="n"/>
      <c r="I34" s="6" t="n"/>
      <c r="J34" s="7">
        <f>IF(OR($A34="",$H34="",$I34=""),"",IFERROR(H34-I34,0))</f>
        <v/>
      </c>
      <c r="K34" s="7">
        <f>IF(OR($A34="",$D34=""),"",IFERROR(VLOOKUP(D34,'Summary Dashboard'!$H$5:$I$9,2,FALSE),""))</f>
        <v/>
      </c>
      <c r="L34" s="8">
        <f>IF(OR($A34="",$J34="",$K34=""),"",IFERROR(IF(K34=0,0,J34/K34),0))</f>
        <v/>
      </c>
      <c r="M34" s="7">
        <f>IF(OR($A34="",$H34=""),"",IFERROR(H34*15%,0))</f>
        <v/>
      </c>
      <c r="N34" s="9">
        <f>IF(OR($A34="",$B34="",$J34="",$K34=""),"",IFERROR(IF(J34&gt;=K34,"Target met",IF(TODAY()&gt;B34+30,"Follow up","In progress")),"In progress"))</f>
        <v/>
      </c>
      <c r="O34" s="4" t="n"/>
    </row>
    <row r="35">
      <c r="A35" s="10" t="n"/>
      <c r="B35" s="24" t="n"/>
      <c r="C35" s="4" t="n"/>
      <c r="D35" s="5" t="n"/>
      <c r="E35" s="5" t="n"/>
      <c r="F35" s="5" t="n"/>
      <c r="G35" s="5" t="n"/>
      <c r="H35" s="6" t="n"/>
      <c r="I35" s="6" t="n"/>
      <c r="J35" s="11">
        <f>IF(OR($A35="",$H35="",$I35=""),"",IFERROR(H35-I35,0))</f>
        <v/>
      </c>
      <c r="K35" s="11">
        <f>IF(OR($A35="",$D35=""),"",IFERROR(VLOOKUP(D35,'Summary Dashboard'!$H$5:$I$9,2,FALSE),""))</f>
        <v/>
      </c>
      <c r="L35" s="12">
        <f>IF(OR($A35="",$J35="",$K35=""),"",IFERROR(IF(K35=0,0,J35/K35),0))</f>
        <v/>
      </c>
      <c r="M35" s="11">
        <f>IF(OR($A35="",$H35=""),"",IFERROR(H35*15%,0))</f>
        <v/>
      </c>
      <c r="N35" s="13">
        <f>IF(OR($A35="",$B35="",$J35="",$K35=""),"",IFERROR(IF(J35&gt;=K35,"Target met",IF(TODAY()&gt;B35+30,"Follow up","In progress")),"In progress"))</f>
        <v/>
      </c>
      <c r="O35" s="4" t="n"/>
    </row>
    <row r="36">
      <c r="A36" s="2" t="n"/>
      <c r="B36" s="24" t="n"/>
      <c r="C36" s="4" t="n"/>
      <c r="D36" s="5" t="n"/>
      <c r="E36" s="5" t="n"/>
      <c r="F36" s="5" t="n"/>
      <c r="G36" s="5" t="n"/>
      <c r="H36" s="6" t="n"/>
      <c r="I36" s="6" t="n"/>
      <c r="J36" s="7">
        <f>IF(OR($A36="",$H36="",$I36=""),"",IFERROR(H36-I36,0))</f>
        <v/>
      </c>
      <c r="K36" s="7">
        <f>IF(OR($A36="",$D36=""),"",IFERROR(VLOOKUP(D36,'Summary Dashboard'!$H$5:$I$9,2,FALSE),""))</f>
        <v/>
      </c>
      <c r="L36" s="8">
        <f>IF(OR($A36="",$J36="",$K36=""),"",IFERROR(IF(K36=0,0,J36/K36),0))</f>
        <v/>
      </c>
      <c r="M36" s="7">
        <f>IF(OR($A36="",$H36=""),"",IFERROR(H36*15%,0))</f>
        <v/>
      </c>
      <c r="N36" s="9">
        <f>IF(OR($A36="",$B36="",$J36="",$K36=""),"",IFERROR(IF(J36&gt;=K36,"Target met",IF(TODAY()&gt;B36+30,"Follow up","In progress")),"In progress"))</f>
        <v/>
      </c>
      <c r="O36" s="4" t="n"/>
    </row>
    <row r="37">
      <c r="A37" s="10" t="n"/>
      <c r="B37" s="24" t="n"/>
      <c r="C37" s="4" t="n"/>
      <c r="D37" s="5" t="n"/>
      <c r="E37" s="5" t="n"/>
      <c r="F37" s="5" t="n"/>
      <c r="G37" s="5" t="n"/>
      <c r="H37" s="6" t="n"/>
      <c r="I37" s="6" t="n"/>
      <c r="J37" s="11">
        <f>IF(OR($A37="",$H37="",$I37=""),"",IFERROR(H37-I37,0))</f>
        <v/>
      </c>
      <c r="K37" s="11">
        <f>IF(OR($A37="",$D37=""),"",IFERROR(VLOOKUP(D37,'Summary Dashboard'!$H$5:$I$9,2,FALSE),""))</f>
        <v/>
      </c>
      <c r="L37" s="12">
        <f>IF(OR($A37="",$J37="",$K37=""),"",IFERROR(IF(K37=0,0,J37/K37),0))</f>
        <v/>
      </c>
      <c r="M37" s="11">
        <f>IF(OR($A37="",$H37=""),"",IFERROR(H37*15%,0))</f>
        <v/>
      </c>
      <c r="N37" s="13">
        <f>IF(OR($A37="",$B37="",$J37="",$K37=""),"",IFERROR(IF(J37&gt;=K37,"Target met",IF(TODAY()&gt;B37+30,"Follow up","In progress")),"In progress"))</f>
        <v/>
      </c>
      <c r="O37" s="4" t="n"/>
    </row>
    <row r="38">
      <c r="A38" s="2" t="n"/>
      <c r="B38" s="24" t="n"/>
      <c r="C38" s="4" t="n"/>
      <c r="D38" s="5" t="n"/>
      <c r="E38" s="5" t="n"/>
      <c r="F38" s="5" t="n"/>
      <c r="G38" s="5" t="n"/>
      <c r="H38" s="6" t="n"/>
      <c r="I38" s="6" t="n"/>
      <c r="J38" s="7">
        <f>IF(OR($A38="",$H38="",$I38=""),"",IFERROR(H38-I38,0))</f>
        <v/>
      </c>
      <c r="K38" s="7">
        <f>IF(OR($A38="",$D38=""),"",IFERROR(VLOOKUP(D38,'Summary Dashboard'!$H$5:$I$9,2,FALSE),""))</f>
        <v/>
      </c>
      <c r="L38" s="8">
        <f>IF(OR($A38="",$J38="",$K38=""),"",IFERROR(IF(K38=0,0,J38/K38),0))</f>
        <v/>
      </c>
      <c r="M38" s="7">
        <f>IF(OR($A38="",$H38=""),"",IFERROR(H38*15%,0))</f>
        <v/>
      </c>
      <c r="N38" s="9">
        <f>IF(OR($A38="",$B38="",$J38="",$K38=""),"",IFERROR(IF(J38&gt;=K38,"Target met",IF(TODAY()&gt;B38+30,"Follow up","In progress")),"In progress"))</f>
        <v/>
      </c>
      <c r="O38" s="4" t="n"/>
    </row>
    <row r="39">
      <c r="A39" s="10" t="n"/>
      <c r="B39" s="24" t="n"/>
      <c r="C39" s="4" t="n"/>
      <c r="D39" s="5" t="n"/>
      <c r="E39" s="5" t="n"/>
      <c r="F39" s="5" t="n"/>
      <c r="G39" s="5" t="n"/>
      <c r="H39" s="6" t="n"/>
      <c r="I39" s="6" t="n"/>
      <c r="J39" s="11">
        <f>IF(OR($A39="",$H39="",$I39=""),"",IFERROR(H39-I39,0))</f>
        <v/>
      </c>
      <c r="K39" s="11">
        <f>IF(OR($A39="",$D39=""),"",IFERROR(VLOOKUP(D39,'Summary Dashboard'!$H$5:$I$9,2,FALSE),""))</f>
        <v/>
      </c>
      <c r="L39" s="12">
        <f>IF(OR($A39="",$J39="",$K39=""),"",IFERROR(IF(K39=0,0,J39/K39),0))</f>
        <v/>
      </c>
      <c r="M39" s="11">
        <f>IF(OR($A39="",$H39=""),"",IFERROR(H39*15%,0))</f>
        <v/>
      </c>
      <c r="N39" s="13">
        <f>IF(OR($A39="",$B39="",$J39="",$K39=""),"",IFERROR(IF(J39&gt;=K39,"Target met",IF(TODAY()&gt;B39+30,"Follow up","In progress")),"In progress"))</f>
        <v/>
      </c>
      <c r="O39" s="4" t="n"/>
    </row>
    <row r="40">
      <c r="A40" s="2" t="n"/>
      <c r="B40" s="24" t="n"/>
      <c r="C40" s="4" t="n"/>
      <c r="D40" s="5" t="n"/>
      <c r="E40" s="5" t="n"/>
      <c r="F40" s="5" t="n"/>
      <c r="G40" s="5" t="n"/>
      <c r="H40" s="6" t="n"/>
      <c r="I40" s="6" t="n"/>
      <c r="J40" s="7">
        <f>IF(OR($A40="",$H40="",$I40=""),"",IFERROR(H40-I40,0))</f>
        <v/>
      </c>
      <c r="K40" s="7">
        <f>IF(OR($A40="",$D40=""),"",IFERROR(VLOOKUP(D40,'Summary Dashboard'!$H$5:$I$9,2,FALSE),""))</f>
        <v/>
      </c>
      <c r="L40" s="8">
        <f>IF(OR($A40="",$J40="",$K40=""),"",IFERROR(IF(K40=0,0,J40/K40),0))</f>
        <v/>
      </c>
      <c r="M40" s="7">
        <f>IF(OR($A40="",$H40=""),"",IFERROR(H40*15%,0))</f>
        <v/>
      </c>
      <c r="N40" s="9">
        <f>IF(OR($A40="",$B40="",$J40="",$K40=""),"",IFERROR(IF(J40&gt;=K40,"Target met",IF(TODAY()&gt;B40+30,"Follow up","In progress")),"In progress"))</f>
        <v/>
      </c>
      <c r="O40" s="4" t="n"/>
    </row>
    <row r="41">
      <c r="A41" s="10" t="n"/>
      <c r="B41" s="24" t="n"/>
      <c r="C41" s="4" t="n"/>
      <c r="D41" s="5" t="n"/>
      <c r="E41" s="5" t="n"/>
      <c r="F41" s="5" t="n"/>
      <c r="G41" s="5" t="n"/>
      <c r="H41" s="6" t="n"/>
      <c r="I41" s="6" t="n"/>
      <c r="J41" s="11">
        <f>IF(OR($A41="",$H41="",$I41=""),"",IFERROR(H41-I41,0))</f>
        <v/>
      </c>
      <c r="K41" s="11">
        <f>IF(OR($A41="",$D41=""),"",IFERROR(VLOOKUP(D41,'Summary Dashboard'!$H$5:$I$9,2,FALSE),""))</f>
        <v/>
      </c>
      <c r="L41" s="12">
        <f>IF(OR($A41="",$J41="",$K41=""),"",IFERROR(IF(K41=0,0,J41/K41),0))</f>
        <v/>
      </c>
      <c r="M41" s="11">
        <f>IF(OR($A41="",$H41=""),"",IFERROR(H41*15%,0))</f>
        <v/>
      </c>
      <c r="N41" s="13">
        <f>IF(OR($A41="",$B41="",$J41="",$K41=""),"",IFERROR(IF(J41&gt;=K41,"Target met",IF(TODAY()&gt;B41+30,"Follow up","In progress")),"In progress"))</f>
        <v/>
      </c>
      <c r="O41" s="4" t="n"/>
    </row>
    <row r="42">
      <c r="A42" s="2" t="n"/>
      <c r="B42" s="24" t="n"/>
      <c r="C42" s="4" t="n"/>
      <c r="D42" s="5" t="n"/>
      <c r="E42" s="5" t="n"/>
      <c r="F42" s="5" t="n"/>
      <c r="G42" s="5" t="n"/>
      <c r="H42" s="6" t="n"/>
      <c r="I42" s="6" t="n"/>
      <c r="J42" s="7">
        <f>IF(OR($A42="",$H42="",$I42=""),"",IFERROR(H42-I42,0))</f>
        <v/>
      </c>
      <c r="K42" s="7">
        <f>IF(OR($A42="",$D42=""),"",IFERROR(VLOOKUP(D42,'Summary Dashboard'!$H$5:$I$9,2,FALSE),""))</f>
        <v/>
      </c>
      <c r="L42" s="8">
        <f>IF(OR($A42="",$J42="",$K42=""),"",IFERROR(IF(K42=0,0,J42/K42),0))</f>
        <v/>
      </c>
      <c r="M42" s="7">
        <f>IF(OR($A42="",$H42=""),"",IFERROR(H42*15%,0))</f>
        <v/>
      </c>
      <c r="N42" s="9">
        <f>IF(OR($A42="",$B42="",$J42="",$K42=""),"",IFERROR(IF(J42&gt;=K42,"Target met",IF(TODAY()&gt;B42+30,"Follow up","In progress")),"In progress"))</f>
        <v/>
      </c>
      <c r="O42" s="4" t="n"/>
    </row>
    <row r="43">
      <c r="A43" s="10" t="n"/>
      <c r="B43" s="24" t="n"/>
      <c r="C43" s="4" t="n"/>
      <c r="D43" s="5" t="n"/>
      <c r="E43" s="5" t="n"/>
      <c r="F43" s="5" t="n"/>
      <c r="G43" s="5" t="n"/>
      <c r="H43" s="6" t="n"/>
      <c r="I43" s="6" t="n"/>
      <c r="J43" s="11">
        <f>IF(OR($A43="",$H43="",$I43=""),"",IFERROR(H43-I43,0))</f>
        <v/>
      </c>
      <c r="K43" s="11">
        <f>IF(OR($A43="",$D43=""),"",IFERROR(VLOOKUP(D43,'Summary Dashboard'!$H$5:$I$9,2,FALSE),""))</f>
        <v/>
      </c>
      <c r="L43" s="12">
        <f>IF(OR($A43="",$J43="",$K43=""),"",IFERROR(IF(K43=0,0,J43/K43),0))</f>
        <v/>
      </c>
      <c r="M43" s="11">
        <f>IF(OR($A43="",$H43=""),"",IFERROR(H43*15%,0))</f>
        <v/>
      </c>
      <c r="N43" s="13">
        <f>IF(OR($A43="",$B43="",$J43="",$K43=""),"",IFERROR(IF(J43&gt;=K43,"Target met",IF(TODAY()&gt;B43+30,"Follow up","In progress")),"In progress"))</f>
        <v/>
      </c>
      <c r="O43" s="4" t="n"/>
    </row>
    <row r="44">
      <c r="A44" s="2" t="n"/>
      <c r="B44" s="24" t="n"/>
      <c r="C44" s="4" t="n"/>
      <c r="D44" s="5" t="n"/>
      <c r="E44" s="5" t="n"/>
      <c r="F44" s="5" t="n"/>
      <c r="G44" s="5" t="n"/>
      <c r="H44" s="6" t="n"/>
      <c r="I44" s="6" t="n"/>
      <c r="J44" s="7">
        <f>IF(OR($A44="",$H44="",$I44=""),"",IFERROR(H44-I44,0))</f>
        <v/>
      </c>
      <c r="K44" s="7">
        <f>IF(OR($A44="",$D44=""),"",IFERROR(VLOOKUP(D44,'Summary Dashboard'!$H$5:$I$9,2,FALSE),""))</f>
        <v/>
      </c>
      <c r="L44" s="8">
        <f>IF(OR($A44="",$J44="",$K44=""),"",IFERROR(IF(K44=0,0,J44/K44),0))</f>
        <v/>
      </c>
      <c r="M44" s="7">
        <f>IF(OR($A44="",$H44=""),"",IFERROR(H44*15%,0))</f>
        <v/>
      </c>
      <c r="N44" s="9">
        <f>IF(OR($A44="",$B44="",$J44="",$K44=""),"",IFERROR(IF(J44&gt;=K44,"Target met",IF(TODAY()&gt;B44+30,"Follow up","In progress")),"In progress"))</f>
        <v/>
      </c>
      <c r="O44" s="4" t="n"/>
    </row>
    <row r="45">
      <c r="A45" s="10" t="n"/>
      <c r="B45" s="24" t="n"/>
      <c r="C45" s="4" t="n"/>
      <c r="D45" s="5" t="n"/>
      <c r="E45" s="5" t="n"/>
      <c r="F45" s="5" t="n"/>
      <c r="G45" s="5" t="n"/>
      <c r="H45" s="6" t="n"/>
      <c r="I45" s="6" t="n"/>
      <c r="J45" s="11">
        <f>IF(OR($A45="",$H45="",$I45=""),"",IFERROR(H45-I45,0))</f>
        <v/>
      </c>
      <c r="K45" s="11">
        <f>IF(OR($A45="",$D45=""),"",IFERROR(VLOOKUP(D45,'Summary Dashboard'!$H$5:$I$9,2,FALSE),""))</f>
        <v/>
      </c>
      <c r="L45" s="12">
        <f>IF(OR($A45="",$J45="",$K45=""),"",IFERROR(IF(K45=0,0,J45/K45),0))</f>
        <v/>
      </c>
      <c r="M45" s="11">
        <f>IF(OR($A45="",$H45=""),"",IFERROR(H45*15%,0))</f>
        <v/>
      </c>
      <c r="N45" s="13">
        <f>IF(OR($A45="",$B45="",$J45="",$K45=""),"",IFERROR(IF(J45&gt;=K45,"Target met",IF(TODAY()&gt;B45+30,"Follow up","In progress")),"In progress"))</f>
        <v/>
      </c>
      <c r="O45" s="4" t="n"/>
    </row>
    <row r="46">
      <c r="A46" s="2" t="n"/>
      <c r="B46" s="24" t="n"/>
      <c r="C46" s="4" t="n"/>
      <c r="D46" s="5" t="n"/>
      <c r="E46" s="5" t="n"/>
      <c r="F46" s="5" t="n"/>
      <c r="G46" s="5" t="n"/>
      <c r="H46" s="6" t="n"/>
      <c r="I46" s="6" t="n"/>
      <c r="J46" s="7">
        <f>IF(OR($A46="",$H46="",$I46=""),"",IFERROR(H46-I46,0))</f>
        <v/>
      </c>
      <c r="K46" s="7">
        <f>IF(OR($A46="",$D46=""),"",IFERROR(VLOOKUP(D46,'Summary Dashboard'!$H$5:$I$9,2,FALSE),""))</f>
        <v/>
      </c>
      <c r="L46" s="8">
        <f>IF(OR($A46="",$J46="",$K46=""),"",IFERROR(IF(K46=0,0,J46/K46),0))</f>
        <v/>
      </c>
      <c r="M46" s="7">
        <f>IF(OR($A46="",$H46=""),"",IFERROR(H46*15%,0))</f>
        <v/>
      </c>
      <c r="N46" s="9">
        <f>IF(OR($A46="",$B46="",$J46="",$K46=""),"",IFERROR(IF(J46&gt;=K46,"Target met",IF(TODAY()&gt;B46+30,"Follow up","In progress")),"In progress"))</f>
        <v/>
      </c>
      <c r="O46" s="4" t="n"/>
    </row>
    <row r="47">
      <c r="A47" s="10" t="n"/>
      <c r="B47" s="24" t="n"/>
      <c r="C47" s="4" t="n"/>
      <c r="D47" s="5" t="n"/>
      <c r="E47" s="5" t="n"/>
      <c r="F47" s="5" t="n"/>
      <c r="G47" s="5" t="n"/>
      <c r="H47" s="6" t="n"/>
      <c r="I47" s="6" t="n"/>
      <c r="J47" s="11">
        <f>IF(OR($A47="",$H47="",$I47=""),"",IFERROR(H47-I47,0))</f>
        <v/>
      </c>
      <c r="K47" s="11">
        <f>IF(OR($A47="",$D47=""),"",IFERROR(VLOOKUP(D47,'Summary Dashboard'!$H$5:$I$9,2,FALSE),""))</f>
        <v/>
      </c>
      <c r="L47" s="12">
        <f>IF(OR($A47="",$J47="",$K47=""),"",IFERROR(IF(K47=0,0,J47/K47),0))</f>
        <v/>
      </c>
      <c r="M47" s="11">
        <f>IF(OR($A47="",$H47=""),"",IFERROR(H47*15%,0))</f>
        <v/>
      </c>
      <c r="N47" s="13">
        <f>IF(OR($A47="",$B47="",$J47="",$K47=""),"",IFERROR(IF(J47&gt;=K47,"Target met",IF(TODAY()&gt;B47+30,"Follow up","In progress")),"In progress"))</f>
        <v/>
      </c>
      <c r="O47" s="4" t="n"/>
    </row>
    <row r="48">
      <c r="A48" s="2" t="n"/>
      <c r="B48" s="24" t="n"/>
      <c r="C48" s="4" t="n"/>
      <c r="D48" s="5" t="n"/>
      <c r="E48" s="5" t="n"/>
      <c r="F48" s="5" t="n"/>
      <c r="G48" s="5" t="n"/>
      <c r="H48" s="6" t="n"/>
      <c r="I48" s="6" t="n"/>
      <c r="J48" s="7">
        <f>IF(OR($A48="",$H48="",$I48=""),"",IFERROR(H48-I48,0))</f>
        <v/>
      </c>
      <c r="K48" s="7">
        <f>IF(OR($A48="",$D48=""),"",IFERROR(VLOOKUP(D48,'Summary Dashboard'!$H$5:$I$9,2,FALSE),""))</f>
        <v/>
      </c>
      <c r="L48" s="8">
        <f>IF(OR($A48="",$J48="",$K48=""),"",IFERROR(IF(K48=0,0,J48/K48),0))</f>
        <v/>
      </c>
      <c r="M48" s="7">
        <f>IF(OR($A48="",$H48=""),"",IFERROR(H48*15%,0))</f>
        <v/>
      </c>
      <c r="N48" s="9">
        <f>IF(OR($A48="",$B48="",$J48="",$K48=""),"",IFERROR(IF(J48&gt;=K48,"Target met",IF(TODAY()&gt;B48+30,"Follow up","In progress")),"In progress"))</f>
        <v/>
      </c>
      <c r="O48" s="4" t="n"/>
    </row>
    <row r="49">
      <c r="A49" s="10" t="n"/>
      <c r="B49" s="24" t="n"/>
      <c r="C49" s="4" t="n"/>
      <c r="D49" s="5" t="n"/>
      <c r="E49" s="5" t="n"/>
      <c r="F49" s="5" t="n"/>
      <c r="G49" s="5" t="n"/>
      <c r="H49" s="6" t="n"/>
      <c r="I49" s="6" t="n"/>
      <c r="J49" s="11">
        <f>IF(OR($A49="",$H49="",$I49=""),"",IFERROR(H49-I49,0))</f>
        <v/>
      </c>
      <c r="K49" s="11">
        <f>IF(OR($A49="",$D49=""),"",IFERROR(VLOOKUP(D49,'Summary Dashboard'!$H$5:$I$9,2,FALSE),""))</f>
        <v/>
      </c>
      <c r="L49" s="12">
        <f>IF(OR($A49="",$J49="",$K49=""),"",IFERROR(IF(K49=0,0,J49/K49),0))</f>
        <v/>
      </c>
      <c r="M49" s="11">
        <f>IF(OR($A49="",$H49=""),"",IFERROR(H49*15%,0))</f>
        <v/>
      </c>
      <c r="N49" s="13">
        <f>IF(OR($A49="",$B49="",$J49="",$K49=""),"",IFERROR(IF(J49&gt;=K49,"Target met",IF(TODAY()&gt;B49+30,"Follow up","In progress")),"In progress"))</f>
        <v/>
      </c>
      <c r="O49" s="4" t="n"/>
    </row>
    <row r="50">
      <c r="A50" s="2" t="n"/>
      <c r="B50" s="24" t="n"/>
      <c r="C50" s="4" t="n"/>
      <c r="D50" s="5" t="n"/>
      <c r="E50" s="5" t="n"/>
      <c r="F50" s="5" t="n"/>
      <c r="G50" s="5" t="n"/>
      <c r="H50" s="6" t="n"/>
      <c r="I50" s="6" t="n"/>
      <c r="J50" s="7">
        <f>IF(OR($A50="",$H50="",$I50=""),"",IFERROR(H50-I50,0))</f>
        <v/>
      </c>
      <c r="K50" s="7">
        <f>IF(OR($A50="",$D50=""),"",IFERROR(VLOOKUP(D50,'Summary Dashboard'!$H$5:$I$9,2,FALSE),""))</f>
        <v/>
      </c>
      <c r="L50" s="8">
        <f>IF(OR($A50="",$J50="",$K50=""),"",IFERROR(IF(K50=0,0,J50/K50),0))</f>
        <v/>
      </c>
      <c r="M50" s="7">
        <f>IF(OR($A50="",$H50=""),"",IFERROR(H50*15%,0))</f>
        <v/>
      </c>
      <c r="N50" s="9">
        <f>IF(OR($A50="",$B50="",$J50="",$K50=""),"",IFERROR(IF(J50&gt;=K50,"Target met",IF(TODAY()&gt;B50+30,"Follow up","In progress")),"In progress"))</f>
        <v/>
      </c>
      <c r="O50" s="4" t="n"/>
    </row>
    <row r="51">
      <c r="A51" s="10" t="n"/>
      <c r="B51" s="24" t="n"/>
      <c r="C51" s="4" t="n"/>
      <c r="D51" s="5" t="n"/>
      <c r="E51" s="5" t="n"/>
      <c r="F51" s="5" t="n"/>
      <c r="G51" s="5" t="n"/>
      <c r="H51" s="6" t="n"/>
      <c r="I51" s="6" t="n"/>
      <c r="J51" s="11">
        <f>IF(OR($A51="",$H51="",$I51=""),"",IFERROR(H51-I51,0))</f>
        <v/>
      </c>
      <c r="K51" s="11">
        <f>IF(OR($A51="",$D51=""),"",IFERROR(VLOOKUP(D51,'Summary Dashboard'!$H$5:$I$9,2,FALSE),""))</f>
        <v/>
      </c>
      <c r="L51" s="12">
        <f>IF(OR($A51="",$J51="",$K51=""),"",IFERROR(IF(K51=0,0,J51/K51),0))</f>
        <v/>
      </c>
      <c r="M51" s="11">
        <f>IF(OR($A51="",$H51=""),"",IFERROR(H51*15%,0))</f>
        <v/>
      </c>
      <c r="N51" s="13">
        <f>IF(OR($A51="",$B51="",$J51="",$K51=""),"",IFERROR(IF(J51&gt;=K51,"Target met",IF(TODAY()&gt;B51+30,"Follow up","In progress")),"In progress"))</f>
        <v/>
      </c>
      <c r="O51" s="4" t="n"/>
    </row>
    <row r="52">
      <c r="A52" s="2" t="n"/>
      <c r="B52" s="24" t="n"/>
      <c r="C52" s="4" t="n"/>
      <c r="D52" s="5" t="n"/>
      <c r="E52" s="5" t="n"/>
      <c r="F52" s="5" t="n"/>
      <c r="G52" s="5" t="n"/>
      <c r="H52" s="6" t="n"/>
      <c r="I52" s="6" t="n"/>
      <c r="J52" s="7">
        <f>IF(OR($A52="",$H52="",$I52=""),"",IFERROR(H52-I52,0))</f>
        <v/>
      </c>
      <c r="K52" s="7">
        <f>IF(OR($A52="",$D52=""),"",IFERROR(VLOOKUP(D52,'Summary Dashboard'!$H$5:$I$9,2,FALSE),""))</f>
        <v/>
      </c>
      <c r="L52" s="8">
        <f>IF(OR($A52="",$J52="",$K52=""),"",IFERROR(IF(K52=0,0,J52/K52),0))</f>
        <v/>
      </c>
      <c r="M52" s="7">
        <f>IF(OR($A52="",$H52=""),"",IFERROR(H52*15%,0))</f>
        <v/>
      </c>
      <c r="N52" s="9">
        <f>IF(OR($A52="",$B52="",$J52="",$K52=""),"",IFERROR(IF(J52&gt;=K52,"Target met",IF(TODAY()&gt;B52+30,"Follow up","In progress")),"In progress"))</f>
        <v/>
      </c>
      <c r="O52" s="4" t="n"/>
    </row>
    <row r="53">
      <c r="A53" s="10" t="n"/>
      <c r="B53" s="24" t="n"/>
      <c r="C53" s="4" t="n"/>
      <c r="D53" s="5" t="n"/>
      <c r="E53" s="5" t="n"/>
      <c r="F53" s="5" t="n"/>
      <c r="G53" s="5" t="n"/>
      <c r="H53" s="6" t="n"/>
      <c r="I53" s="6" t="n"/>
      <c r="J53" s="11">
        <f>IF(OR($A53="",$H53="",$I53=""),"",IFERROR(H53-I53,0))</f>
        <v/>
      </c>
      <c r="K53" s="11">
        <f>IF(OR($A53="",$D53=""),"",IFERROR(VLOOKUP(D53,'Summary Dashboard'!$H$5:$I$9,2,FALSE),""))</f>
        <v/>
      </c>
      <c r="L53" s="12">
        <f>IF(OR($A53="",$J53="",$K53=""),"",IFERROR(IF(K53=0,0,J53/K53),0))</f>
        <v/>
      </c>
      <c r="M53" s="11">
        <f>IF(OR($A53="",$H53=""),"",IFERROR(H53*15%,0))</f>
        <v/>
      </c>
      <c r="N53" s="13">
        <f>IF(OR($A53="",$B53="",$J53="",$K53=""),"",IFERROR(IF(J53&gt;=K53,"Target met",IF(TODAY()&gt;B53+30,"Follow up","In progress")),"In progress"))</f>
        <v/>
      </c>
      <c r="O53" s="4" t="n"/>
    </row>
    <row r="54">
      <c r="A54" s="2" t="n"/>
      <c r="B54" s="24" t="n"/>
      <c r="C54" s="4" t="n"/>
      <c r="D54" s="5" t="n"/>
      <c r="E54" s="5" t="n"/>
      <c r="F54" s="5" t="n"/>
      <c r="G54" s="5" t="n"/>
      <c r="H54" s="6" t="n"/>
      <c r="I54" s="6" t="n"/>
      <c r="J54" s="7">
        <f>IF(OR($A54="",$H54="",$I54=""),"",IFERROR(H54-I54,0))</f>
        <v/>
      </c>
      <c r="K54" s="7">
        <f>IF(OR($A54="",$D54=""),"",IFERROR(VLOOKUP(D54,'Summary Dashboard'!$H$5:$I$9,2,FALSE),""))</f>
        <v/>
      </c>
      <c r="L54" s="8">
        <f>IF(OR($A54="",$J54="",$K54=""),"",IFERROR(IF(K54=0,0,J54/K54),0))</f>
        <v/>
      </c>
      <c r="M54" s="7">
        <f>IF(OR($A54="",$H54=""),"",IFERROR(H54*15%,0))</f>
        <v/>
      </c>
      <c r="N54" s="9">
        <f>IF(OR($A54="",$B54="",$J54="",$K54=""),"",IFERROR(IF(J54&gt;=K54,"Target met",IF(TODAY()&gt;B54+30,"Follow up","In progress")),"In progress"))</f>
        <v/>
      </c>
      <c r="O54" s="4" t="n"/>
    </row>
    <row r="55">
      <c r="A55" s="10" t="n"/>
      <c r="B55" s="24" t="n"/>
      <c r="C55" s="4" t="n"/>
      <c r="D55" s="5" t="n"/>
      <c r="E55" s="5" t="n"/>
      <c r="F55" s="5" t="n"/>
      <c r="G55" s="5" t="n"/>
      <c r="H55" s="6" t="n"/>
      <c r="I55" s="6" t="n"/>
      <c r="J55" s="11">
        <f>IF(OR($A55="",$H55="",$I55=""),"",IFERROR(H55-I55,0))</f>
        <v/>
      </c>
      <c r="K55" s="11">
        <f>IF(OR($A55="",$D55=""),"",IFERROR(VLOOKUP(D55,'Summary Dashboard'!$H$5:$I$9,2,FALSE),""))</f>
        <v/>
      </c>
      <c r="L55" s="12">
        <f>IF(OR($A55="",$J55="",$K55=""),"",IFERROR(IF(K55=0,0,J55/K55),0))</f>
        <v/>
      </c>
      <c r="M55" s="11">
        <f>IF(OR($A55="",$H55=""),"",IFERROR(H55*15%,0))</f>
        <v/>
      </c>
      <c r="N55" s="13">
        <f>IF(OR($A55="",$B55="",$J55="",$K55=""),"",IFERROR(IF(J55&gt;=K55,"Target met",IF(TODAY()&gt;B55+30,"Follow up","In progress")),"In progress"))</f>
        <v/>
      </c>
      <c r="O55" s="4" t="n"/>
    </row>
    <row r="56">
      <c r="A56" s="2" t="n"/>
      <c r="B56" s="24" t="n"/>
      <c r="C56" s="4" t="n"/>
      <c r="D56" s="5" t="n"/>
      <c r="E56" s="5" t="n"/>
      <c r="F56" s="5" t="n"/>
      <c r="G56" s="5" t="n"/>
      <c r="H56" s="6" t="n"/>
      <c r="I56" s="6" t="n"/>
      <c r="J56" s="7">
        <f>IF(OR($A56="",$H56="",$I56=""),"",IFERROR(H56-I56,0))</f>
        <v/>
      </c>
      <c r="K56" s="7">
        <f>IF(OR($A56="",$D56=""),"",IFERROR(VLOOKUP(D56,'Summary Dashboard'!$H$5:$I$9,2,FALSE),""))</f>
        <v/>
      </c>
      <c r="L56" s="8">
        <f>IF(OR($A56="",$J56="",$K56=""),"",IFERROR(IF(K56=0,0,J56/K56),0))</f>
        <v/>
      </c>
      <c r="M56" s="7">
        <f>IF(OR($A56="",$H56=""),"",IFERROR(H56*15%,0))</f>
        <v/>
      </c>
      <c r="N56" s="9">
        <f>IF(OR($A56="",$B56="",$J56="",$K56=""),"",IFERROR(IF(J56&gt;=K56,"Target met",IF(TODAY()&gt;B56+30,"Follow up","In progress")),"In progress"))</f>
        <v/>
      </c>
      <c r="O56" s="4" t="n"/>
    </row>
    <row r="57">
      <c r="A57" s="10" t="n"/>
      <c r="B57" s="24" t="n"/>
      <c r="C57" s="4" t="n"/>
      <c r="D57" s="5" t="n"/>
      <c r="E57" s="5" t="n"/>
      <c r="F57" s="5" t="n"/>
      <c r="G57" s="5" t="n"/>
      <c r="H57" s="6" t="n"/>
      <c r="I57" s="6" t="n"/>
      <c r="J57" s="11">
        <f>IF(OR($A57="",$H57="",$I57=""),"",IFERROR(H57-I57,0))</f>
        <v/>
      </c>
      <c r="K57" s="11">
        <f>IF(OR($A57="",$D57=""),"",IFERROR(VLOOKUP(D57,'Summary Dashboard'!$H$5:$I$9,2,FALSE),""))</f>
        <v/>
      </c>
      <c r="L57" s="12">
        <f>IF(OR($A57="",$J57="",$K57=""),"",IFERROR(IF(K57=0,0,J57/K57),0))</f>
        <v/>
      </c>
      <c r="M57" s="11">
        <f>IF(OR($A57="",$H57=""),"",IFERROR(H57*15%,0))</f>
        <v/>
      </c>
      <c r="N57" s="13">
        <f>IF(OR($A57="",$B57="",$J57="",$K57=""),"",IFERROR(IF(J57&gt;=K57,"Target met",IF(TODAY()&gt;B57+30,"Follow up","In progress")),"In progress"))</f>
        <v/>
      </c>
      <c r="O57" s="4" t="n"/>
    </row>
    <row r="58">
      <c r="A58" s="2" t="n"/>
      <c r="B58" s="24" t="n"/>
      <c r="C58" s="4" t="n"/>
      <c r="D58" s="5" t="n"/>
      <c r="E58" s="5" t="n"/>
      <c r="F58" s="5" t="n"/>
      <c r="G58" s="5" t="n"/>
      <c r="H58" s="6" t="n"/>
      <c r="I58" s="6" t="n"/>
      <c r="J58" s="7">
        <f>IF(OR($A58="",$H58="",$I58=""),"",IFERROR(H58-I58,0))</f>
        <v/>
      </c>
      <c r="K58" s="7">
        <f>IF(OR($A58="",$D58=""),"",IFERROR(VLOOKUP(D58,'Summary Dashboard'!$H$5:$I$9,2,FALSE),""))</f>
        <v/>
      </c>
      <c r="L58" s="8">
        <f>IF(OR($A58="",$J58="",$K58=""),"",IFERROR(IF(K58=0,0,J58/K58),0))</f>
        <v/>
      </c>
      <c r="M58" s="7">
        <f>IF(OR($A58="",$H58=""),"",IFERROR(H58*15%,0))</f>
        <v/>
      </c>
      <c r="N58" s="9">
        <f>IF(OR($A58="",$B58="",$J58="",$K58=""),"",IFERROR(IF(J58&gt;=K58,"Target met",IF(TODAY()&gt;B58+30,"Follow up","In progress")),"In progress"))</f>
        <v/>
      </c>
      <c r="O58" s="4" t="n"/>
    </row>
    <row r="59">
      <c r="A59" s="10" t="n"/>
      <c r="B59" s="24" t="n"/>
      <c r="C59" s="4" t="n"/>
      <c r="D59" s="5" t="n"/>
      <c r="E59" s="5" t="n"/>
      <c r="F59" s="5" t="n"/>
      <c r="G59" s="5" t="n"/>
      <c r="H59" s="6" t="n"/>
      <c r="I59" s="6" t="n"/>
      <c r="J59" s="11">
        <f>IF(OR($A59="",$H59="",$I59=""),"",IFERROR(H59-I59,0))</f>
        <v/>
      </c>
      <c r="K59" s="11">
        <f>IF(OR($A59="",$D59=""),"",IFERROR(VLOOKUP(D59,'Summary Dashboard'!$H$5:$I$9,2,FALSE),""))</f>
        <v/>
      </c>
      <c r="L59" s="12">
        <f>IF(OR($A59="",$J59="",$K59=""),"",IFERROR(IF(K59=0,0,J59/K59),0))</f>
        <v/>
      </c>
      <c r="M59" s="11">
        <f>IF(OR($A59="",$H59=""),"",IFERROR(H59*15%,0))</f>
        <v/>
      </c>
      <c r="N59" s="13">
        <f>IF(OR($A59="",$B59="",$J59="",$K59=""),"",IFERROR(IF(J59&gt;=K59,"Target met",IF(TODAY()&gt;B59+30,"Follow up","In progress")),"In progress"))</f>
        <v/>
      </c>
      <c r="O59" s="4" t="n"/>
    </row>
    <row r="60">
      <c r="A60" s="2" t="n"/>
      <c r="B60" s="24" t="n"/>
      <c r="C60" s="4" t="n"/>
      <c r="D60" s="5" t="n"/>
      <c r="E60" s="5" t="n"/>
      <c r="F60" s="5" t="n"/>
      <c r="G60" s="5" t="n"/>
      <c r="H60" s="6" t="n"/>
      <c r="I60" s="6" t="n"/>
      <c r="J60" s="7">
        <f>IF(OR($A60="",$H60="",$I60=""),"",IFERROR(H60-I60,0))</f>
        <v/>
      </c>
      <c r="K60" s="7">
        <f>IF(OR($A60="",$D60=""),"",IFERROR(VLOOKUP(D60,'Summary Dashboard'!$H$5:$I$9,2,FALSE),""))</f>
        <v/>
      </c>
      <c r="L60" s="8">
        <f>IF(OR($A60="",$J60="",$K60=""),"",IFERROR(IF(K60=0,0,J60/K60),0))</f>
        <v/>
      </c>
      <c r="M60" s="7">
        <f>IF(OR($A60="",$H60=""),"",IFERROR(H60*15%,0))</f>
        <v/>
      </c>
      <c r="N60" s="9">
        <f>IF(OR($A60="",$B60="",$J60="",$K60=""),"",IFERROR(IF(J60&gt;=K60,"Target met",IF(TODAY()&gt;B60+30,"Follow up","In progress")),"In progress"))</f>
        <v/>
      </c>
      <c r="O60" s="4" t="n"/>
    </row>
    <row r="61">
      <c r="A61" s="10" t="n"/>
      <c r="B61" s="24" t="n"/>
      <c r="C61" s="4" t="n"/>
      <c r="D61" s="5" t="n"/>
      <c r="E61" s="5" t="n"/>
      <c r="F61" s="5" t="n"/>
      <c r="G61" s="5" t="n"/>
      <c r="H61" s="6" t="n"/>
      <c r="I61" s="6" t="n"/>
      <c r="J61" s="11">
        <f>IF(OR($A61="",$H61="",$I61=""),"",IFERROR(H61-I61,0))</f>
        <v/>
      </c>
      <c r="K61" s="11">
        <f>IF(OR($A61="",$D61=""),"",IFERROR(VLOOKUP(D61,'Summary Dashboard'!$H$5:$I$9,2,FALSE),""))</f>
        <v/>
      </c>
      <c r="L61" s="12">
        <f>IF(OR($A61="",$J61="",$K61=""),"",IFERROR(IF(K61=0,0,J61/K61),0))</f>
        <v/>
      </c>
      <c r="M61" s="11">
        <f>IF(OR($A61="",$H61=""),"",IFERROR(H61*15%,0))</f>
        <v/>
      </c>
      <c r="N61" s="13">
        <f>IF(OR($A61="",$B61="",$J61="",$K61=""),"",IFERROR(IF(J61&gt;=K61,"Target met",IF(TODAY()&gt;B61+30,"Follow up","In progress")),"In progress"))</f>
        <v/>
      </c>
      <c r="O61" s="4" t="n"/>
    </row>
    <row r="62">
      <c r="A62" s="2" t="n"/>
      <c r="B62" s="24" t="n"/>
      <c r="C62" s="4" t="n"/>
      <c r="D62" s="5" t="n"/>
      <c r="E62" s="5" t="n"/>
      <c r="F62" s="5" t="n"/>
      <c r="G62" s="5" t="n"/>
      <c r="H62" s="6" t="n"/>
      <c r="I62" s="6" t="n"/>
      <c r="J62" s="7">
        <f>IF(OR($A62="",$H62="",$I62=""),"",IFERROR(H62-I62,0))</f>
        <v/>
      </c>
      <c r="K62" s="7">
        <f>IF(OR($A62="",$D62=""),"",IFERROR(VLOOKUP(D62,'Summary Dashboard'!$H$5:$I$9,2,FALSE),""))</f>
        <v/>
      </c>
      <c r="L62" s="8">
        <f>IF(OR($A62="",$J62="",$K62=""),"",IFERROR(IF(K62=0,0,J62/K62),0))</f>
        <v/>
      </c>
      <c r="M62" s="7">
        <f>IF(OR($A62="",$H62=""),"",IFERROR(H62*15%,0))</f>
        <v/>
      </c>
      <c r="N62" s="9">
        <f>IF(OR($A62="",$B62="",$J62="",$K62=""),"",IFERROR(IF(J62&gt;=K62,"Target met",IF(TODAY()&gt;B62+30,"Follow up","In progress")),"In progress"))</f>
        <v/>
      </c>
      <c r="O62" s="4" t="n"/>
    </row>
    <row r="63">
      <c r="A63" s="10" t="n"/>
      <c r="B63" s="24" t="n"/>
      <c r="C63" s="4" t="n"/>
      <c r="D63" s="5" t="n"/>
      <c r="E63" s="5" t="n"/>
      <c r="F63" s="5" t="n"/>
      <c r="G63" s="5" t="n"/>
      <c r="H63" s="6" t="n"/>
      <c r="I63" s="6" t="n"/>
      <c r="J63" s="11">
        <f>IF(OR($A63="",$H63="",$I63=""),"",IFERROR(H63-I63,0))</f>
        <v/>
      </c>
      <c r="K63" s="11">
        <f>IF(OR($A63="",$D63=""),"",IFERROR(VLOOKUP(D63,'Summary Dashboard'!$H$5:$I$9,2,FALSE),""))</f>
        <v/>
      </c>
      <c r="L63" s="12">
        <f>IF(OR($A63="",$J63="",$K63=""),"",IFERROR(IF(K63=0,0,J63/K63),0))</f>
        <v/>
      </c>
      <c r="M63" s="11">
        <f>IF(OR($A63="",$H63=""),"",IFERROR(H63*15%,0))</f>
        <v/>
      </c>
      <c r="N63" s="13">
        <f>IF(OR($A63="",$B63="",$J63="",$K63=""),"",IFERROR(IF(J63&gt;=K63,"Target met",IF(TODAY()&gt;B63+30,"Follow up","In progress")),"In progress"))</f>
        <v/>
      </c>
      <c r="O63" s="4" t="n"/>
    </row>
    <row r="64">
      <c r="A64" s="2" t="n"/>
      <c r="B64" s="24" t="n"/>
      <c r="C64" s="4" t="n"/>
      <c r="D64" s="5" t="n"/>
      <c r="E64" s="5" t="n"/>
      <c r="F64" s="5" t="n"/>
      <c r="G64" s="5" t="n"/>
      <c r="H64" s="6" t="n"/>
      <c r="I64" s="6" t="n"/>
      <c r="J64" s="7">
        <f>IF(OR($A64="",$H64="",$I64=""),"",IFERROR(H64-I64,0))</f>
        <v/>
      </c>
      <c r="K64" s="7">
        <f>IF(OR($A64="",$D64=""),"",IFERROR(VLOOKUP(D64,'Summary Dashboard'!$H$5:$I$9,2,FALSE),""))</f>
        <v/>
      </c>
      <c r="L64" s="8">
        <f>IF(OR($A64="",$J64="",$K64=""),"",IFERROR(IF(K64=0,0,J64/K64),0))</f>
        <v/>
      </c>
      <c r="M64" s="7">
        <f>IF(OR($A64="",$H64=""),"",IFERROR(H64*15%,0))</f>
        <v/>
      </c>
      <c r="N64" s="9">
        <f>IF(OR($A64="",$B64="",$J64="",$K64=""),"",IFERROR(IF(J64&gt;=K64,"Target met",IF(TODAY()&gt;B64+30,"Follow up","In progress")),"In progress"))</f>
        <v/>
      </c>
      <c r="O64" s="4" t="n"/>
    </row>
    <row r="65">
      <c r="A65" s="10" t="n"/>
      <c r="B65" s="24" t="n"/>
      <c r="C65" s="4" t="n"/>
      <c r="D65" s="5" t="n"/>
      <c r="E65" s="5" t="n"/>
      <c r="F65" s="5" t="n"/>
      <c r="G65" s="5" t="n"/>
      <c r="H65" s="6" t="n"/>
      <c r="I65" s="6" t="n"/>
      <c r="J65" s="11">
        <f>IF(OR($A65="",$H65="",$I65=""),"",IFERROR(H65-I65,0))</f>
        <v/>
      </c>
      <c r="K65" s="11">
        <f>IF(OR($A65="",$D65=""),"",IFERROR(VLOOKUP(D65,'Summary Dashboard'!$H$5:$I$9,2,FALSE),""))</f>
        <v/>
      </c>
      <c r="L65" s="12">
        <f>IF(OR($A65="",$J65="",$K65=""),"",IFERROR(IF(K65=0,0,J65/K65),0))</f>
        <v/>
      </c>
      <c r="M65" s="11">
        <f>IF(OR($A65="",$H65=""),"",IFERROR(H65*15%,0))</f>
        <v/>
      </c>
      <c r="N65" s="13">
        <f>IF(OR($A65="",$B65="",$J65="",$K65=""),"",IFERROR(IF(J65&gt;=K65,"Target met",IF(TODAY()&gt;B65+30,"Follow up","In progress")),"In progress"))</f>
        <v/>
      </c>
      <c r="O65" s="4" t="n"/>
    </row>
    <row r="66">
      <c r="A66" s="2" t="n"/>
      <c r="B66" s="24" t="n"/>
      <c r="C66" s="4" t="n"/>
      <c r="D66" s="5" t="n"/>
      <c r="E66" s="5" t="n"/>
      <c r="F66" s="5" t="n"/>
      <c r="G66" s="5" t="n"/>
      <c r="H66" s="6" t="n"/>
      <c r="I66" s="6" t="n"/>
      <c r="J66" s="7">
        <f>IF(OR($A66="",$H66="",$I66=""),"",IFERROR(H66-I66,0))</f>
        <v/>
      </c>
      <c r="K66" s="7">
        <f>IF(OR($A66="",$D66=""),"",IFERROR(VLOOKUP(D66,'Summary Dashboard'!$H$5:$I$9,2,FALSE),""))</f>
        <v/>
      </c>
      <c r="L66" s="8">
        <f>IF(OR($A66="",$J66="",$K66=""),"",IFERROR(IF(K66=0,0,J66/K66),0))</f>
        <v/>
      </c>
      <c r="M66" s="7">
        <f>IF(OR($A66="",$H66=""),"",IFERROR(H66*15%,0))</f>
        <v/>
      </c>
      <c r="N66" s="9">
        <f>IF(OR($A66="",$B66="",$J66="",$K66=""),"",IFERROR(IF(J66&gt;=K66,"Target met",IF(TODAY()&gt;B66+30,"Follow up","In progress")),"In progress"))</f>
        <v/>
      </c>
      <c r="O66" s="4" t="n"/>
    </row>
    <row r="67">
      <c r="A67" s="10" t="n"/>
      <c r="B67" s="24" t="n"/>
      <c r="C67" s="4" t="n"/>
      <c r="D67" s="5" t="n"/>
      <c r="E67" s="5" t="n"/>
      <c r="F67" s="5" t="n"/>
      <c r="G67" s="5" t="n"/>
      <c r="H67" s="6" t="n"/>
      <c r="I67" s="6" t="n"/>
      <c r="J67" s="11">
        <f>IF(OR($A67="",$H67="",$I67=""),"",IFERROR(H67-I67,0))</f>
        <v/>
      </c>
      <c r="K67" s="11">
        <f>IF(OR($A67="",$D67=""),"",IFERROR(VLOOKUP(D67,'Summary Dashboard'!$H$5:$I$9,2,FALSE),""))</f>
        <v/>
      </c>
      <c r="L67" s="12">
        <f>IF(OR($A67="",$J67="",$K67=""),"",IFERROR(IF(K67=0,0,J67/K67),0))</f>
        <v/>
      </c>
      <c r="M67" s="11">
        <f>IF(OR($A67="",$H67=""),"",IFERROR(H67*15%,0))</f>
        <v/>
      </c>
      <c r="N67" s="13">
        <f>IF(OR($A67="",$B67="",$J67="",$K67=""),"",IFERROR(IF(J67&gt;=K67,"Target met",IF(TODAY()&gt;B67+30,"Follow up","In progress")),"In progress"))</f>
        <v/>
      </c>
      <c r="O67" s="4" t="n"/>
    </row>
    <row r="68">
      <c r="A68" s="2" t="n"/>
      <c r="B68" s="24" t="n"/>
      <c r="C68" s="4" t="n"/>
      <c r="D68" s="5" t="n"/>
      <c r="E68" s="5" t="n"/>
      <c r="F68" s="5" t="n"/>
      <c r="G68" s="5" t="n"/>
      <c r="H68" s="6" t="n"/>
      <c r="I68" s="6" t="n"/>
      <c r="J68" s="7">
        <f>IF(OR($A68="",$H68="",$I68=""),"",IFERROR(H68-I68,0))</f>
        <v/>
      </c>
      <c r="K68" s="7">
        <f>IF(OR($A68="",$D68=""),"",IFERROR(VLOOKUP(D68,'Summary Dashboard'!$H$5:$I$9,2,FALSE),""))</f>
        <v/>
      </c>
      <c r="L68" s="8">
        <f>IF(OR($A68="",$J68="",$K68=""),"",IFERROR(IF(K68=0,0,J68/K68),0))</f>
        <v/>
      </c>
      <c r="M68" s="7">
        <f>IF(OR($A68="",$H68=""),"",IFERROR(H68*15%,0))</f>
        <v/>
      </c>
      <c r="N68" s="9">
        <f>IF(OR($A68="",$B68="",$J68="",$K68=""),"",IFERROR(IF(J68&gt;=K68,"Target met",IF(TODAY()&gt;B68+30,"Follow up","In progress")),"In progress"))</f>
        <v/>
      </c>
      <c r="O68" s="4" t="n"/>
    </row>
    <row r="69">
      <c r="A69" s="10" t="n"/>
      <c r="B69" s="24" t="n"/>
      <c r="C69" s="4" t="n"/>
      <c r="D69" s="5" t="n"/>
      <c r="E69" s="5" t="n"/>
      <c r="F69" s="5" t="n"/>
      <c r="G69" s="5" t="n"/>
      <c r="H69" s="6" t="n"/>
      <c r="I69" s="6" t="n"/>
      <c r="J69" s="11">
        <f>IF(OR($A69="",$H69="",$I69=""),"",IFERROR(H69-I69,0))</f>
        <v/>
      </c>
      <c r="K69" s="11">
        <f>IF(OR($A69="",$D69=""),"",IFERROR(VLOOKUP(D69,'Summary Dashboard'!$H$5:$I$9,2,FALSE),""))</f>
        <v/>
      </c>
      <c r="L69" s="12">
        <f>IF(OR($A69="",$J69="",$K69=""),"",IFERROR(IF(K69=0,0,J69/K69),0))</f>
        <v/>
      </c>
      <c r="M69" s="11">
        <f>IF(OR($A69="",$H69=""),"",IFERROR(H69*15%,0))</f>
        <v/>
      </c>
      <c r="N69" s="13">
        <f>IF(OR($A69="",$B69="",$J69="",$K69=""),"",IFERROR(IF(J69&gt;=K69,"Target met",IF(TODAY()&gt;B69+30,"Follow up","In progress")),"In progress"))</f>
        <v/>
      </c>
      <c r="O69" s="4" t="n"/>
    </row>
    <row r="70">
      <c r="A70" s="2" t="n"/>
      <c r="B70" s="24" t="n"/>
      <c r="C70" s="4" t="n"/>
      <c r="D70" s="5" t="n"/>
      <c r="E70" s="5" t="n"/>
      <c r="F70" s="5" t="n"/>
      <c r="G70" s="5" t="n"/>
      <c r="H70" s="6" t="n"/>
      <c r="I70" s="6" t="n"/>
      <c r="J70" s="7">
        <f>IF(OR($A70="",$H70="",$I70=""),"",IFERROR(H70-I70,0))</f>
        <v/>
      </c>
      <c r="K70" s="7">
        <f>IF(OR($A70="",$D70=""),"",IFERROR(VLOOKUP(D70,'Summary Dashboard'!$H$5:$I$9,2,FALSE),""))</f>
        <v/>
      </c>
      <c r="L70" s="8">
        <f>IF(OR($A70="",$J70="",$K70=""),"",IFERROR(IF(K70=0,0,J70/K70),0))</f>
        <v/>
      </c>
      <c r="M70" s="7">
        <f>IF(OR($A70="",$H70=""),"",IFERROR(H70*15%,0))</f>
        <v/>
      </c>
      <c r="N70" s="9">
        <f>IF(OR($A70="",$B70="",$J70="",$K70=""),"",IFERROR(IF(J70&gt;=K70,"Target met",IF(TODAY()&gt;B70+30,"Follow up","In progress")),"In progress"))</f>
        <v/>
      </c>
      <c r="O70" s="4" t="n"/>
    </row>
    <row r="71">
      <c r="A71" s="10" t="n"/>
      <c r="B71" s="24" t="n"/>
      <c r="C71" s="4" t="n"/>
      <c r="D71" s="5" t="n"/>
      <c r="E71" s="5" t="n"/>
      <c r="F71" s="5" t="n"/>
      <c r="G71" s="5" t="n"/>
      <c r="H71" s="6" t="n"/>
      <c r="I71" s="6" t="n"/>
      <c r="J71" s="11">
        <f>IF(OR($A71="",$H71="",$I71=""),"",IFERROR(H71-I71,0))</f>
        <v/>
      </c>
      <c r="K71" s="11">
        <f>IF(OR($A71="",$D71=""),"",IFERROR(VLOOKUP(D71,'Summary Dashboard'!$H$5:$I$9,2,FALSE),""))</f>
        <v/>
      </c>
      <c r="L71" s="12">
        <f>IF(OR($A71="",$J71="",$K71=""),"",IFERROR(IF(K71=0,0,J71/K71),0))</f>
        <v/>
      </c>
      <c r="M71" s="11">
        <f>IF(OR($A71="",$H71=""),"",IFERROR(H71*15%,0))</f>
        <v/>
      </c>
      <c r="N71" s="13">
        <f>IF(OR($A71="",$B71="",$J71="",$K71=""),"",IFERROR(IF(J71&gt;=K71,"Target met",IF(TODAY()&gt;B71+30,"Follow up","In progress")),"In progress"))</f>
        <v/>
      </c>
      <c r="O71" s="4" t="n"/>
    </row>
    <row r="72">
      <c r="A72" s="2" t="n"/>
      <c r="B72" s="24" t="n"/>
      <c r="C72" s="4" t="n"/>
      <c r="D72" s="5" t="n"/>
      <c r="E72" s="5" t="n"/>
      <c r="F72" s="5" t="n"/>
      <c r="G72" s="5" t="n"/>
      <c r="H72" s="6" t="n"/>
      <c r="I72" s="6" t="n"/>
      <c r="J72" s="7">
        <f>IF(OR($A72="",$H72="",$I72=""),"",IFERROR(H72-I72,0))</f>
        <v/>
      </c>
      <c r="K72" s="7">
        <f>IF(OR($A72="",$D72=""),"",IFERROR(VLOOKUP(D72,'Summary Dashboard'!$H$5:$I$9,2,FALSE),""))</f>
        <v/>
      </c>
      <c r="L72" s="8">
        <f>IF(OR($A72="",$J72="",$K72=""),"",IFERROR(IF(K72=0,0,J72/K72),0))</f>
        <v/>
      </c>
      <c r="M72" s="7">
        <f>IF(OR($A72="",$H72=""),"",IFERROR(H72*15%,0))</f>
        <v/>
      </c>
      <c r="N72" s="9">
        <f>IF(OR($A72="",$B72="",$J72="",$K72=""),"",IFERROR(IF(J72&gt;=K72,"Target met",IF(TODAY()&gt;B72+30,"Follow up","In progress")),"In progress"))</f>
        <v/>
      </c>
      <c r="O72" s="4" t="n"/>
    </row>
    <row r="73">
      <c r="A73" s="10" t="n"/>
      <c r="B73" s="24" t="n"/>
      <c r="C73" s="4" t="n"/>
      <c r="D73" s="5" t="n"/>
      <c r="E73" s="5" t="n"/>
      <c r="F73" s="5" t="n"/>
      <c r="G73" s="5" t="n"/>
      <c r="H73" s="6" t="n"/>
      <c r="I73" s="6" t="n"/>
      <c r="J73" s="11">
        <f>IF(OR($A73="",$H73="",$I73=""),"",IFERROR(H73-I73,0))</f>
        <v/>
      </c>
      <c r="K73" s="11">
        <f>IF(OR($A73="",$D73=""),"",IFERROR(VLOOKUP(D73,'Summary Dashboard'!$H$5:$I$9,2,FALSE),""))</f>
        <v/>
      </c>
      <c r="L73" s="12">
        <f>IF(OR($A73="",$J73="",$K73=""),"",IFERROR(IF(K73=0,0,J73/K73),0))</f>
        <v/>
      </c>
      <c r="M73" s="11">
        <f>IF(OR($A73="",$H73=""),"",IFERROR(H73*15%,0))</f>
        <v/>
      </c>
      <c r="N73" s="13">
        <f>IF(OR($A73="",$B73="",$J73="",$K73=""),"",IFERROR(IF(J73&gt;=K73,"Target met",IF(TODAY()&gt;B73+30,"Follow up","In progress")),"In progress"))</f>
        <v/>
      </c>
      <c r="O73" s="4" t="n"/>
    </row>
    <row r="74">
      <c r="A74" s="2" t="n"/>
      <c r="B74" s="24" t="n"/>
      <c r="C74" s="4" t="n"/>
      <c r="D74" s="5" t="n"/>
      <c r="E74" s="5" t="n"/>
      <c r="F74" s="5" t="n"/>
      <c r="G74" s="5" t="n"/>
      <c r="H74" s="6" t="n"/>
      <c r="I74" s="6" t="n"/>
      <c r="J74" s="7">
        <f>IF(OR($A74="",$H74="",$I74=""),"",IFERROR(H74-I74,0))</f>
        <v/>
      </c>
      <c r="K74" s="7">
        <f>IF(OR($A74="",$D74=""),"",IFERROR(VLOOKUP(D74,'Summary Dashboard'!$H$5:$I$9,2,FALSE),""))</f>
        <v/>
      </c>
      <c r="L74" s="8">
        <f>IF(OR($A74="",$J74="",$K74=""),"",IFERROR(IF(K74=0,0,J74/K74),0))</f>
        <v/>
      </c>
      <c r="M74" s="7">
        <f>IF(OR($A74="",$H74=""),"",IFERROR(H74*15%,0))</f>
        <v/>
      </c>
      <c r="N74" s="9">
        <f>IF(OR($A74="",$B74="",$J74="",$K74=""),"",IFERROR(IF(J74&gt;=K74,"Target met",IF(TODAY()&gt;B74+30,"Follow up","In progress")),"In progress"))</f>
        <v/>
      </c>
      <c r="O74" s="4" t="n"/>
    </row>
    <row r="75">
      <c r="A75" s="10" t="n"/>
      <c r="B75" s="24" t="n"/>
      <c r="C75" s="4" t="n"/>
      <c r="D75" s="5" t="n"/>
      <c r="E75" s="5" t="n"/>
      <c r="F75" s="5" t="n"/>
      <c r="G75" s="5" t="n"/>
      <c r="H75" s="6" t="n"/>
      <c r="I75" s="6" t="n"/>
      <c r="J75" s="11">
        <f>IF(OR($A75="",$H75="",$I75=""),"",IFERROR(H75-I75,0))</f>
        <v/>
      </c>
      <c r="K75" s="11">
        <f>IF(OR($A75="",$D75=""),"",IFERROR(VLOOKUP(D75,'Summary Dashboard'!$H$5:$I$9,2,FALSE),""))</f>
        <v/>
      </c>
      <c r="L75" s="12">
        <f>IF(OR($A75="",$J75="",$K75=""),"",IFERROR(IF(K75=0,0,J75/K75),0))</f>
        <v/>
      </c>
      <c r="M75" s="11">
        <f>IF(OR($A75="",$H75=""),"",IFERROR(H75*15%,0))</f>
        <v/>
      </c>
      <c r="N75" s="13">
        <f>IF(OR($A75="",$B75="",$J75="",$K75=""),"",IFERROR(IF(J75&gt;=K75,"Target met",IF(TODAY()&gt;B75+30,"Follow up","In progress")),"In progress"))</f>
        <v/>
      </c>
      <c r="O75" s="4" t="n"/>
    </row>
    <row r="76">
      <c r="A76" s="2" t="n"/>
      <c r="B76" s="24" t="n"/>
      <c r="C76" s="4" t="n"/>
      <c r="D76" s="5" t="n"/>
      <c r="E76" s="5" t="n"/>
      <c r="F76" s="5" t="n"/>
      <c r="G76" s="5" t="n"/>
      <c r="H76" s="6" t="n"/>
      <c r="I76" s="6" t="n"/>
      <c r="J76" s="7">
        <f>IF(OR($A76="",$H76="",$I76=""),"",IFERROR(H76-I76,0))</f>
        <v/>
      </c>
      <c r="K76" s="7">
        <f>IF(OR($A76="",$D76=""),"",IFERROR(VLOOKUP(D76,'Summary Dashboard'!$H$5:$I$9,2,FALSE),""))</f>
        <v/>
      </c>
      <c r="L76" s="8">
        <f>IF(OR($A76="",$J76="",$K76=""),"",IFERROR(IF(K76=0,0,J76/K76),0))</f>
        <v/>
      </c>
      <c r="M76" s="7">
        <f>IF(OR($A76="",$H76=""),"",IFERROR(H76*15%,0))</f>
        <v/>
      </c>
      <c r="N76" s="9">
        <f>IF(OR($A76="",$B76="",$J76="",$K76=""),"",IFERROR(IF(J76&gt;=K76,"Target met",IF(TODAY()&gt;B76+30,"Follow up","In progress")),"In progress"))</f>
        <v/>
      </c>
      <c r="O76" s="4" t="n"/>
    </row>
    <row r="77">
      <c r="A77" s="10" t="n"/>
      <c r="B77" s="24" t="n"/>
      <c r="C77" s="4" t="n"/>
      <c r="D77" s="5" t="n"/>
      <c r="E77" s="5" t="n"/>
      <c r="F77" s="5" t="n"/>
      <c r="G77" s="5" t="n"/>
      <c r="H77" s="6" t="n"/>
      <c r="I77" s="6" t="n"/>
      <c r="J77" s="11">
        <f>IF(OR($A77="",$H77="",$I77=""),"",IFERROR(H77-I77,0))</f>
        <v/>
      </c>
      <c r="K77" s="11">
        <f>IF(OR($A77="",$D77=""),"",IFERROR(VLOOKUP(D77,'Summary Dashboard'!$H$5:$I$9,2,FALSE),""))</f>
        <v/>
      </c>
      <c r="L77" s="12">
        <f>IF(OR($A77="",$J77="",$K77=""),"",IFERROR(IF(K77=0,0,J77/K77),0))</f>
        <v/>
      </c>
      <c r="M77" s="11">
        <f>IF(OR($A77="",$H77=""),"",IFERROR(H77*15%,0))</f>
        <v/>
      </c>
      <c r="N77" s="13">
        <f>IF(OR($A77="",$B77="",$J77="",$K77=""),"",IFERROR(IF(J77&gt;=K77,"Target met",IF(TODAY()&gt;B77+30,"Follow up","In progress")),"In progress"))</f>
        <v/>
      </c>
      <c r="O77" s="4" t="n"/>
    </row>
    <row r="78">
      <c r="A78" s="2" t="n"/>
      <c r="B78" s="24" t="n"/>
      <c r="C78" s="4" t="n"/>
      <c r="D78" s="5" t="n"/>
      <c r="E78" s="5" t="n"/>
      <c r="F78" s="5" t="n"/>
      <c r="G78" s="5" t="n"/>
      <c r="H78" s="6" t="n"/>
      <c r="I78" s="6" t="n"/>
      <c r="J78" s="7">
        <f>IF(OR($A78="",$H78="",$I78=""),"",IFERROR(H78-I78,0))</f>
        <v/>
      </c>
      <c r="K78" s="7">
        <f>IF(OR($A78="",$D78=""),"",IFERROR(VLOOKUP(D78,'Summary Dashboard'!$H$5:$I$9,2,FALSE),""))</f>
        <v/>
      </c>
      <c r="L78" s="8">
        <f>IF(OR($A78="",$J78="",$K78=""),"",IFERROR(IF(K78=0,0,J78/K78),0))</f>
        <v/>
      </c>
      <c r="M78" s="7">
        <f>IF(OR($A78="",$H78=""),"",IFERROR(H78*15%,0))</f>
        <v/>
      </c>
      <c r="N78" s="9">
        <f>IF(OR($A78="",$B78="",$J78="",$K78=""),"",IFERROR(IF(J78&gt;=K78,"Target met",IF(TODAY()&gt;B78+30,"Follow up","In progress")),"In progress"))</f>
        <v/>
      </c>
      <c r="O78" s="4" t="n"/>
    </row>
    <row r="79">
      <c r="A79" s="10" t="n"/>
      <c r="B79" s="24" t="n"/>
      <c r="C79" s="4" t="n"/>
      <c r="D79" s="5" t="n"/>
      <c r="E79" s="5" t="n"/>
      <c r="F79" s="5" t="n"/>
      <c r="G79" s="5" t="n"/>
      <c r="H79" s="6" t="n"/>
      <c r="I79" s="6" t="n"/>
      <c r="J79" s="11">
        <f>IF(OR($A79="",$H79="",$I79=""),"",IFERROR(H79-I79,0))</f>
        <v/>
      </c>
      <c r="K79" s="11">
        <f>IF(OR($A79="",$D79=""),"",IFERROR(VLOOKUP(D79,'Summary Dashboard'!$H$5:$I$9,2,FALSE),""))</f>
        <v/>
      </c>
      <c r="L79" s="12">
        <f>IF(OR($A79="",$J79="",$K79=""),"",IFERROR(IF(K79=0,0,J79/K79),0))</f>
        <v/>
      </c>
      <c r="M79" s="11">
        <f>IF(OR($A79="",$H79=""),"",IFERROR(H79*15%,0))</f>
        <v/>
      </c>
      <c r="N79" s="13">
        <f>IF(OR($A79="",$B79="",$J79="",$K79=""),"",IFERROR(IF(J79&gt;=K79,"Target met",IF(TODAY()&gt;B79+30,"Follow up","In progress")),"In progress"))</f>
        <v/>
      </c>
      <c r="O79" s="4" t="n"/>
    </row>
    <row r="80">
      <c r="A80" s="2" t="n"/>
      <c r="B80" s="24" t="n"/>
      <c r="C80" s="4" t="n"/>
      <c r="D80" s="5" t="n"/>
      <c r="E80" s="5" t="n"/>
      <c r="F80" s="5" t="n"/>
      <c r="G80" s="5" t="n"/>
      <c r="H80" s="6" t="n"/>
      <c r="I80" s="6" t="n"/>
      <c r="J80" s="7">
        <f>IF(OR($A80="",$H80="",$I80=""),"",IFERROR(H80-I80,0))</f>
        <v/>
      </c>
      <c r="K80" s="7">
        <f>IF(OR($A80="",$D80=""),"",IFERROR(VLOOKUP(D80,'Summary Dashboard'!$H$5:$I$9,2,FALSE),""))</f>
        <v/>
      </c>
      <c r="L80" s="8">
        <f>IF(OR($A80="",$J80="",$K80=""),"",IFERROR(IF(K80=0,0,J80/K80),0))</f>
        <v/>
      </c>
      <c r="M80" s="7">
        <f>IF(OR($A80="",$H80=""),"",IFERROR(H80*15%,0))</f>
        <v/>
      </c>
      <c r="N80" s="9">
        <f>IF(OR($A80="",$B80="",$J80="",$K80=""),"",IFERROR(IF(J80&gt;=K80,"Target met",IF(TODAY()&gt;B80+30,"Follow up","In progress")),"In progress"))</f>
        <v/>
      </c>
      <c r="O80" s="4" t="n"/>
    </row>
    <row r="81">
      <c r="A81" s="10" t="n"/>
      <c r="B81" s="24" t="n"/>
      <c r="C81" s="4" t="n"/>
      <c r="D81" s="5" t="n"/>
      <c r="E81" s="5" t="n"/>
      <c r="F81" s="5" t="n"/>
      <c r="G81" s="5" t="n"/>
      <c r="H81" s="6" t="n"/>
      <c r="I81" s="6" t="n"/>
      <c r="J81" s="11">
        <f>IF(OR($A81="",$H81="",$I81=""),"",IFERROR(H81-I81,0))</f>
        <v/>
      </c>
      <c r="K81" s="11">
        <f>IF(OR($A81="",$D81=""),"",IFERROR(VLOOKUP(D81,'Summary Dashboard'!$H$5:$I$9,2,FALSE),""))</f>
        <v/>
      </c>
      <c r="L81" s="12">
        <f>IF(OR($A81="",$J81="",$K81=""),"",IFERROR(IF(K81=0,0,J81/K81),0))</f>
        <v/>
      </c>
      <c r="M81" s="11">
        <f>IF(OR($A81="",$H81=""),"",IFERROR(H81*15%,0))</f>
        <v/>
      </c>
      <c r="N81" s="13">
        <f>IF(OR($A81="",$B81="",$J81="",$K81=""),"",IFERROR(IF(J81&gt;=K81,"Target met",IF(TODAY()&gt;B81+30,"Follow up","In progress")),"In progress"))</f>
        <v/>
      </c>
      <c r="O81" s="4" t="n"/>
    </row>
    <row r="82">
      <c r="A82" s="2" t="n"/>
      <c r="B82" s="24" t="n"/>
      <c r="C82" s="4" t="n"/>
      <c r="D82" s="5" t="n"/>
      <c r="E82" s="5" t="n"/>
      <c r="F82" s="5" t="n"/>
      <c r="G82" s="5" t="n"/>
      <c r="H82" s="6" t="n"/>
      <c r="I82" s="6" t="n"/>
      <c r="J82" s="7">
        <f>IF(OR($A82="",$H82="",$I82=""),"",IFERROR(H82-I82,0))</f>
        <v/>
      </c>
      <c r="K82" s="7">
        <f>IF(OR($A82="",$D82=""),"",IFERROR(VLOOKUP(D82,'Summary Dashboard'!$H$5:$I$9,2,FALSE),""))</f>
        <v/>
      </c>
      <c r="L82" s="8">
        <f>IF(OR($A82="",$J82="",$K82=""),"",IFERROR(IF(K82=0,0,J82/K82),0))</f>
        <v/>
      </c>
      <c r="M82" s="7">
        <f>IF(OR($A82="",$H82=""),"",IFERROR(H82*15%,0))</f>
        <v/>
      </c>
      <c r="N82" s="9">
        <f>IF(OR($A82="",$B82="",$J82="",$K82=""),"",IFERROR(IF(J82&gt;=K82,"Target met",IF(TODAY()&gt;B82+30,"Follow up","In progress")),"In progress"))</f>
        <v/>
      </c>
      <c r="O82" s="4" t="n"/>
    </row>
    <row r="83">
      <c r="A83" s="10" t="n"/>
      <c r="B83" s="24" t="n"/>
      <c r="C83" s="4" t="n"/>
      <c r="D83" s="5" t="n"/>
      <c r="E83" s="5" t="n"/>
      <c r="F83" s="5" t="n"/>
      <c r="G83" s="5" t="n"/>
      <c r="H83" s="6" t="n"/>
      <c r="I83" s="6" t="n"/>
      <c r="J83" s="11">
        <f>IF(OR($A83="",$H83="",$I83=""),"",IFERROR(H83-I83,0))</f>
        <v/>
      </c>
      <c r="K83" s="11">
        <f>IF(OR($A83="",$D83=""),"",IFERROR(VLOOKUP(D83,'Summary Dashboard'!$H$5:$I$9,2,FALSE),""))</f>
        <v/>
      </c>
      <c r="L83" s="12">
        <f>IF(OR($A83="",$J83="",$K83=""),"",IFERROR(IF(K83=0,0,J83/K83),0))</f>
        <v/>
      </c>
      <c r="M83" s="11">
        <f>IF(OR($A83="",$H83=""),"",IFERROR(H83*15%,0))</f>
        <v/>
      </c>
      <c r="N83" s="13">
        <f>IF(OR($A83="",$B83="",$J83="",$K83=""),"",IFERROR(IF(J83&gt;=K83,"Target met",IF(TODAY()&gt;B83+30,"Follow up","In progress")),"In progress"))</f>
        <v/>
      </c>
      <c r="O83" s="4" t="n"/>
    </row>
    <row r="84">
      <c r="A84" s="2" t="n"/>
      <c r="B84" s="24" t="n"/>
      <c r="C84" s="4" t="n"/>
      <c r="D84" s="5" t="n"/>
      <c r="E84" s="5" t="n"/>
      <c r="F84" s="5" t="n"/>
      <c r="G84" s="5" t="n"/>
      <c r="H84" s="6" t="n"/>
      <c r="I84" s="6" t="n"/>
      <c r="J84" s="7">
        <f>IF(OR($A84="",$H84="",$I84=""),"",IFERROR(H84-I84,0))</f>
        <v/>
      </c>
      <c r="K84" s="7">
        <f>IF(OR($A84="",$D84=""),"",IFERROR(VLOOKUP(D84,'Summary Dashboard'!$H$5:$I$9,2,FALSE),""))</f>
        <v/>
      </c>
      <c r="L84" s="8">
        <f>IF(OR($A84="",$J84="",$K84=""),"",IFERROR(IF(K84=0,0,J84/K84),0))</f>
        <v/>
      </c>
      <c r="M84" s="7">
        <f>IF(OR($A84="",$H84=""),"",IFERROR(H84*15%,0))</f>
        <v/>
      </c>
      <c r="N84" s="9">
        <f>IF(OR($A84="",$B84="",$J84="",$K84=""),"",IFERROR(IF(J84&gt;=K84,"Target met",IF(TODAY()&gt;B84+30,"Follow up","In progress")),"In progress"))</f>
        <v/>
      </c>
      <c r="O84" s="4" t="n"/>
    </row>
    <row r="85">
      <c r="A85" s="10" t="n"/>
      <c r="B85" s="24" t="n"/>
      <c r="C85" s="4" t="n"/>
      <c r="D85" s="5" t="n"/>
      <c r="E85" s="5" t="n"/>
      <c r="F85" s="5" t="n"/>
      <c r="G85" s="5" t="n"/>
      <c r="H85" s="6" t="n"/>
      <c r="I85" s="6" t="n"/>
      <c r="J85" s="11">
        <f>IF(OR($A85="",$H85="",$I85=""),"",IFERROR(H85-I85,0))</f>
        <v/>
      </c>
      <c r="K85" s="11">
        <f>IF(OR($A85="",$D85=""),"",IFERROR(VLOOKUP(D85,'Summary Dashboard'!$H$5:$I$9,2,FALSE),""))</f>
        <v/>
      </c>
      <c r="L85" s="12">
        <f>IF(OR($A85="",$J85="",$K85=""),"",IFERROR(IF(K85=0,0,J85/K85),0))</f>
        <v/>
      </c>
      <c r="M85" s="11">
        <f>IF(OR($A85="",$H85=""),"",IFERROR(H85*15%,0))</f>
        <v/>
      </c>
      <c r="N85" s="13">
        <f>IF(OR($A85="",$B85="",$J85="",$K85=""),"",IFERROR(IF(J85&gt;=K85,"Target met",IF(TODAY()&gt;B85+30,"Follow up","In progress")),"In progress"))</f>
        <v/>
      </c>
      <c r="O85" s="4" t="n"/>
    </row>
    <row r="86">
      <c r="A86" s="2" t="n"/>
      <c r="B86" s="24" t="n"/>
      <c r="C86" s="4" t="n"/>
      <c r="D86" s="5" t="n"/>
      <c r="E86" s="5" t="n"/>
      <c r="F86" s="5" t="n"/>
      <c r="G86" s="5" t="n"/>
      <c r="H86" s="6" t="n"/>
      <c r="I86" s="6" t="n"/>
      <c r="J86" s="7">
        <f>IF(OR($A86="",$H86="",$I86=""),"",IFERROR(H86-I86,0))</f>
        <v/>
      </c>
      <c r="K86" s="7">
        <f>IF(OR($A86="",$D86=""),"",IFERROR(VLOOKUP(D86,'Summary Dashboard'!$H$5:$I$9,2,FALSE),""))</f>
        <v/>
      </c>
      <c r="L86" s="8">
        <f>IF(OR($A86="",$J86="",$K86=""),"",IFERROR(IF(K86=0,0,J86/K86),0))</f>
        <v/>
      </c>
      <c r="M86" s="7">
        <f>IF(OR($A86="",$H86=""),"",IFERROR(H86*15%,0))</f>
        <v/>
      </c>
      <c r="N86" s="9">
        <f>IF(OR($A86="",$B86="",$J86="",$K86=""),"",IFERROR(IF(J86&gt;=K86,"Target met",IF(TODAY()&gt;B86+30,"Follow up","In progress")),"In progress"))</f>
        <v/>
      </c>
      <c r="O86" s="4" t="n"/>
    </row>
    <row r="87">
      <c r="A87" s="10" t="n"/>
      <c r="B87" s="24" t="n"/>
      <c r="C87" s="4" t="n"/>
      <c r="D87" s="5" t="n"/>
      <c r="E87" s="5" t="n"/>
      <c r="F87" s="5" t="n"/>
      <c r="G87" s="5" t="n"/>
      <c r="H87" s="6" t="n"/>
      <c r="I87" s="6" t="n"/>
      <c r="J87" s="11">
        <f>IF(OR($A87="",$H87="",$I87=""),"",IFERROR(H87-I87,0))</f>
        <v/>
      </c>
      <c r="K87" s="11">
        <f>IF(OR($A87="",$D87=""),"",IFERROR(VLOOKUP(D87,'Summary Dashboard'!$H$5:$I$9,2,FALSE),""))</f>
        <v/>
      </c>
      <c r="L87" s="12">
        <f>IF(OR($A87="",$J87="",$K87=""),"",IFERROR(IF(K87=0,0,J87/K87),0))</f>
        <v/>
      </c>
      <c r="M87" s="11">
        <f>IF(OR($A87="",$H87=""),"",IFERROR(H87*15%,0))</f>
        <v/>
      </c>
      <c r="N87" s="13">
        <f>IF(OR($A87="",$B87="",$J87="",$K87=""),"",IFERROR(IF(J87&gt;=K87,"Target met",IF(TODAY()&gt;B87+30,"Follow up","In progress")),"In progress"))</f>
        <v/>
      </c>
      <c r="O87" s="4" t="n"/>
    </row>
    <row r="88">
      <c r="A88" s="2" t="n"/>
      <c r="B88" s="24" t="n"/>
      <c r="C88" s="4" t="n"/>
      <c r="D88" s="5" t="n"/>
      <c r="E88" s="5" t="n"/>
      <c r="F88" s="5" t="n"/>
      <c r="G88" s="5" t="n"/>
      <c r="H88" s="6" t="n"/>
      <c r="I88" s="6" t="n"/>
      <c r="J88" s="7">
        <f>IF(OR($A88="",$H88="",$I88=""),"",IFERROR(H88-I88,0))</f>
        <v/>
      </c>
      <c r="K88" s="7">
        <f>IF(OR($A88="",$D88=""),"",IFERROR(VLOOKUP(D88,'Summary Dashboard'!$H$5:$I$9,2,FALSE),""))</f>
        <v/>
      </c>
      <c r="L88" s="8">
        <f>IF(OR($A88="",$J88="",$K88=""),"",IFERROR(IF(K88=0,0,J88/K88),0))</f>
        <v/>
      </c>
      <c r="M88" s="7">
        <f>IF(OR($A88="",$H88=""),"",IFERROR(H88*15%,0))</f>
        <v/>
      </c>
      <c r="N88" s="9">
        <f>IF(OR($A88="",$B88="",$J88="",$K88=""),"",IFERROR(IF(J88&gt;=K88,"Target met",IF(TODAY()&gt;B88+30,"Follow up","In progress")),"In progress"))</f>
        <v/>
      </c>
      <c r="O88" s="4" t="n"/>
    </row>
    <row r="89">
      <c r="A89" s="10" t="n"/>
      <c r="B89" s="24" t="n"/>
      <c r="C89" s="4" t="n"/>
      <c r="D89" s="5" t="n"/>
      <c r="E89" s="5" t="n"/>
      <c r="F89" s="5" t="n"/>
      <c r="G89" s="5" t="n"/>
      <c r="H89" s="6" t="n"/>
      <c r="I89" s="6" t="n"/>
      <c r="J89" s="11">
        <f>IF(OR($A89="",$H89="",$I89=""),"",IFERROR(H89-I89,0))</f>
        <v/>
      </c>
      <c r="K89" s="11">
        <f>IF(OR($A89="",$D89=""),"",IFERROR(VLOOKUP(D89,'Summary Dashboard'!$H$5:$I$9,2,FALSE),""))</f>
        <v/>
      </c>
      <c r="L89" s="12">
        <f>IF(OR($A89="",$J89="",$K89=""),"",IFERROR(IF(K89=0,0,J89/K89),0))</f>
        <v/>
      </c>
      <c r="M89" s="11">
        <f>IF(OR($A89="",$H89=""),"",IFERROR(H89*15%,0))</f>
        <v/>
      </c>
      <c r="N89" s="13">
        <f>IF(OR($A89="",$B89="",$J89="",$K89=""),"",IFERROR(IF(J89&gt;=K89,"Target met",IF(TODAY()&gt;B89+30,"Follow up","In progress")),"In progress"))</f>
        <v/>
      </c>
      <c r="O89" s="4" t="n"/>
    </row>
    <row r="90">
      <c r="A90" s="2" t="n"/>
      <c r="B90" s="24" t="n"/>
      <c r="C90" s="4" t="n"/>
      <c r="D90" s="5" t="n"/>
      <c r="E90" s="5" t="n"/>
      <c r="F90" s="5" t="n"/>
      <c r="G90" s="5" t="n"/>
      <c r="H90" s="6" t="n"/>
      <c r="I90" s="6" t="n"/>
      <c r="J90" s="7">
        <f>IF(OR($A90="",$H90="",$I90=""),"",IFERROR(H90-I90,0))</f>
        <v/>
      </c>
      <c r="K90" s="7">
        <f>IF(OR($A90="",$D90=""),"",IFERROR(VLOOKUP(D90,'Summary Dashboard'!$H$5:$I$9,2,FALSE),""))</f>
        <v/>
      </c>
      <c r="L90" s="8">
        <f>IF(OR($A90="",$J90="",$K90=""),"",IFERROR(IF(K90=0,0,J90/K90),0))</f>
        <v/>
      </c>
      <c r="M90" s="7">
        <f>IF(OR($A90="",$H90=""),"",IFERROR(H90*15%,0))</f>
        <v/>
      </c>
      <c r="N90" s="9">
        <f>IF(OR($A90="",$B90="",$J90="",$K90=""),"",IFERROR(IF(J90&gt;=K90,"Target met",IF(TODAY()&gt;B90+30,"Follow up","In progress")),"In progress"))</f>
        <v/>
      </c>
      <c r="O90" s="4" t="n"/>
    </row>
    <row r="91">
      <c r="A91" s="10" t="n"/>
      <c r="B91" s="24" t="n"/>
      <c r="C91" s="4" t="n"/>
      <c r="D91" s="5" t="n"/>
      <c r="E91" s="5" t="n"/>
      <c r="F91" s="5" t="n"/>
      <c r="G91" s="5" t="n"/>
      <c r="H91" s="6" t="n"/>
      <c r="I91" s="6" t="n"/>
      <c r="J91" s="11">
        <f>IF(OR($A91="",$H91="",$I91=""),"",IFERROR(H91-I91,0))</f>
        <v/>
      </c>
      <c r="K91" s="11">
        <f>IF(OR($A91="",$D91=""),"",IFERROR(VLOOKUP(D91,'Summary Dashboard'!$H$5:$I$9,2,FALSE),""))</f>
        <v/>
      </c>
      <c r="L91" s="12">
        <f>IF(OR($A91="",$J91="",$K91=""),"",IFERROR(IF(K91=0,0,J91/K91),0))</f>
        <v/>
      </c>
      <c r="M91" s="11">
        <f>IF(OR($A91="",$H91=""),"",IFERROR(H91*15%,0))</f>
        <v/>
      </c>
      <c r="N91" s="13">
        <f>IF(OR($A91="",$B91="",$J91="",$K91=""),"",IFERROR(IF(J91&gt;=K91,"Target met",IF(TODAY()&gt;B91+30,"Follow up","In progress")),"In progress"))</f>
        <v/>
      </c>
      <c r="O91" s="4" t="n"/>
    </row>
    <row r="92">
      <c r="A92" s="2" t="n"/>
      <c r="B92" s="24" t="n"/>
      <c r="C92" s="4" t="n"/>
      <c r="D92" s="5" t="n"/>
      <c r="E92" s="5" t="n"/>
      <c r="F92" s="5" t="n"/>
      <c r="G92" s="5" t="n"/>
      <c r="H92" s="6" t="n"/>
      <c r="I92" s="6" t="n"/>
      <c r="J92" s="7">
        <f>IF(OR($A92="",$H92="",$I92=""),"",IFERROR(H92-I92,0))</f>
        <v/>
      </c>
      <c r="K92" s="7">
        <f>IF(OR($A92="",$D92=""),"",IFERROR(VLOOKUP(D92,'Summary Dashboard'!$H$5:$I$9,2,FALSE),""))</f>
        <v/>
      </c>
      <c r="L92" s="8">
        <f>IF(OR($A92="",$J92="",$K92=""),"",IFERROR(IF(K92=0,0,J92/K92),0))</f>
        <v/>
      </c>
      <c r="M92" s="7">
        <f>IF(OR($A92="",$H92=""),"",IFERROR(H92*15%,0))</f>
        <v/>
      </c>
      <c r="N92" s="9">
        <f>IF(OR($A92="",$B92="",$J92="",$K92=""),"",IFERROR(IF(J92&gt;=K92,"Target met",IF(TODAY()&gt;B92+30,"Follow up","In progress")),"In progress"))</f>
        <v/>
      </c>
      <c r="O92" s="4" t="n"/>
    </row>
    <row r="93">
      <c r="A93" s="10" t="n"/>
      <c r="B93" s="24" t="n"/>
      <c r="C93" s="4" t="n"/>
      <c r="D93" s="5" t="n"/>
      <c r="E93" s="5" t="n"/>
      <c r="F93" s="5" t="n"/>
      <c r="G93" s="5" t="n"/>
      <c r="H93" s="6" t="n"/>
      <c r="I93" s="6" t="n"/>
      <c r="J93" s="11">
        <f>IF(OR($A93="",$H93="",$I93=""),"",IFERROR(H93-I93,0))</f>
        <v/>
      </c>
      <c r="K93" s="11">
        <f>IF(OR($A93="",$D93=""),"",IFERROR(VLOOKUP(D93,'Summary Dashboard'!$H$5:$I$9,2,FALSE),""))</f>
        <v/>
      </c>
      <c r="L93" s="12">
        <f>IF(OR($A93="",$J93="",$K93=""),"",IFERROR(IF(K93=0,0,J93/K93),0))</f>
        <v/>
      </c>
      <c r="M93" s="11">
        <f>IF(OR($A93="",$H93=""),"",IFERROR(H93*15%,0))</f>
        <v/>
      </c>
      <c r="N93" s="13">
        <f>IF(OR($A93="",$B93="",$J93="",$K93=""),"",IFERROR(IF(J93&gt;=K93,"Target met",IF(TODAY()&gt;B93+30,"Follow up","In progress")),"In progress"))</f>
        <v/>
      </c>
      <c r="O93" s="4" t="n"/>
    </row>
    <row r="94">
      <c r="A94" s="2" t="n"/>
      <c r="B94" s="24" t="n"/>
      <c r="C94" s="4" t="n"/>
      <c r="D94" s="5" t="n"/>
      <c r="E94" s="5" t="n"/>
      <c r="F94" s="5" t="n"/>
      <c r="G94" s="5" t="n"/>
      <c r="H94" s="6" t="n"/>
      <c r="I94" s="6" t="n"/>
      <c r="J94" s="7">
        <f>IF(OR($A94="",$H94="",$I94=""),"",IFERROR(H94-I94,0))</f>
        <v/>
      </c>
      <c r="K94" s="7">
        <f>IF(OR($A94="",$D94=""),"",IFERROR(VLOOKUP(D94,'Summary Dashboard'!$H$5:$I$9,2,FALSE),""))</f>
        <v/>
      </c>
      <c r="L94" s="8">
        <f>IF(OR($A94="",$J94="",$K94=""),"",IFERROR(IF(K94=0,0,J94/K94),0))</f>
        <v/>
      </c>
      <c r="M94" s="7">
        <f>IF(OR($A94="",$H94=""),"",IFERROR(H94*15%,0))</f>
        <v/>
      </c>
      <c r="N94" s="9">
        <f>IF(OR($A94="",$B94="",$J94="",$K94=""),"",IFERROR(IF(J94&gt;=K94,"Target met",IF(TODAY()&gt;B94+30,"Follow up","In progress")),"In progress"))</f>
        <v/>
      </c>
      <c r="O94" s="4" t="n"/>
    </row>
    <row r="95">
      <c r="A95" s="10" t="n"/>
      <c r="B95" s="24" t="n"/>
      <c r="C95" s="4" t="n"/>
      <c r="D95" s="5" t="n"/>
      <c r="E95" s="5" t="n"/>
      <c r="F95" s="5" t="n"/>
      <c r="G95" s="5" t="n"/>
      <c r="H95" s="6" t="n"/>
      <c r="I95" s="6" t="n"/>
      <c r="J95" s="11">
        <f>IF(OR($A95="",$H95="",$I95=""),"",IFERROR(H95-I95,0))</f>
        <v/>
      </c>
      <c r="K95" s="11">
        <f>IF(OR($A95="",$D95=""),"",IFERROR(VLOOKUP(D95,'Summary Dashboard'!$H$5:$I$9,2,FALSE),""))</f>
        <v/>
      </c>
      <c r="L95" s="12">
        <f>IF(OR($A95="",$J95="",$K95=""),"",IFERROR(IF(K95=0,0,J95/K95),0))</f>
        <v/>
      </c>
      <c r="M95" s="11">
        <f>IF(OR($A95="",$H95=""),"",IFERROR(H95*15%,0))</f>
        <v/>
      </c>
      <c r="N95" s="13">
        <f>IF(OR($A95="",$B95="",$J95="",$K95=""),"",IFERROR(IF(J95&gt;=K95,"Target met",IF(TODAY()&gt;B95+30,"Follow up","In progress")),"In progress"))</f>
        <v/>
      </c>
      <c r="O95" s="4" t="n"/>
    </row>
    <row r="96">
      <c r="A96" s="2" t="n"/>
      <c r="B96" s="24" t="n"/>
      <c r="C96" s="4" t="n"/>
      <c r="D96" s="5" t="n"/>
      <c r="E96" s="5" t="n"/>
      <c r="F96" s="5" t="n"/>
      <c r="G96" s="5" t="n"/>
      <c r="H96" s="6" t="n"/>
      <c r="I96" s="6" t="n"/>
      <c r="J96" s="7">
        <f>IF(OR($A96="",$H96="",$I96=""),"",IFERROR(H96-I96,0))</f>
        <v/>
      </c>
      <c r="K96" s="7">
        <f>IF(OR($A96="",$D96=""),"",IFERROR(VLOOKUP(D96,'Summary Dashboard'!$H$5:$I$9,2,FALSE),""))</f>
        <v/>
      </c>
      <c r="L96" s="8">
        <f>IF(OR($A96="",$J96="",$K96=""),"",IFERROR(IF(K96=0,0,J96/K96),0))</f>
        <v/>
      </c>
      <c r="M96" s="7">
        <f>IF(OR($A96="",$H96=""),"",IFERROR(H96*15%,0))</f>
        <v/>
      </c>
      <c r="N96" s="9">
        <f>IF(OR($A96="",$B96="",$J96="",$K96=""),"",IFERROR(IF(J96&gt;=K96,"Target met",IF(TODAY()&gt;B96+30,"Follow up","In progress")),"In progress"))</f>
        <v/>
      </c>
      <c r="O96" s="4" t="n"/>
    </row>
    <row r="97">
      <c r="A97" s="10" t="n"/>
      <c r="B97" s="24" t="n"/>
      <c r="C97" s="4" t="n"/>
      <c r="D97" s="5" t="n"/>
      <c r="E97" s="5" t="n"/>
      <c r="F97" s="5" t="n"/>
      <c r="G97" s="5" t="n"/>
      <c r="H97" s="6" t="n"/>
      <c r="I97" s="6" t="n"/>
      <c r="J97" s="11">
        <f>IF(OR($A97="",$H97="",$I97=""),"",IFERROR(H97-I97,0))</f>
        <v/>
      </c>
      <c r="K97" s="11">
        <f>IF(OR($A97="",$D97=""),"",IFERROR(VLOOKUP(D97,'Summary Dashboard'!$H$5:$I$9,2,FALSE),""))</f>
        <v/>
      </c>
      <c r="L97" s="12">
        <f>IF(OR($A97="",$J97="",$K97=""),"",IFERROR(IF(K97=0,0,J97/K97),0))</f>
        <v/>
      </c>
      <c r="M97" s="11">
        <f>IF(OR($A97="",$H97=""),"",IFERROR(H97*15%,0))</f>
        <v/>
      </c>
      <c r="N97" s="13">
        <f>IF(OR($A97="",$B97="",$J97="",$K97=""),"",IFERROR(IF(J97&gt;=K97,"Target met",IF(TODAY()&gt;B97+30,"Follow up","In progress")),"In progress"))</f>
        <v/>
      </c>
      <c r="O97" s="4" t="n"/>
    </row>
    <row r="98">
      <c r="A98" s="2" t="n"/>
      <c r="B98" s="24" t="n"/>
      <c r="C98" s="4" t="n"/>
      <c r="D98" s="5" t="n"/>
      <c r="E98" s="5" t="n"/>
      <c r="F98" s="5" t="n"/>
      <c r="G98" s="5" t="n"/>
      <c r="H98" s="6" t="n"/>
      <c r="I98" s="6" t="n"/>
      <c r="J98" s="7">
        <f>IF(OR($A98="",$H98="",$I98=""),"",IFERROR(H98-I98,0))</f>
        <v/>
      </c>
      <c r="K98" s="7">
        <f>IF(OR($A98="",$D98=""),"",IFERROR(VLOOKUP(D98,'Summary Dashboard'!$H$5:$I$9,2,FALSE),""))</f>
        <v/>
      </c>
      <c r="L98" s="8">
        <f>IF(OR($A98="",$J98="",$K98=""),"",IFERROR(IF(K98=0,0,J98/K98),0))</f>
        <v/>
      </c>
      <c r="M98" s="7">
        <f>IF(OR($A98="",$H98=""),"",IFERROR(H98*15%,0))</f>
        <v/>
      </c>
      <c r="N98" s="9">
        <f>IF(OR($A98="",$B98="",$J98="",$K98=""),"",IFERROR(IF(J98&gt;=K98,"Target met",IF(TODAY()&gt;B98+30,"Follow up","In progress")),"In progress"))</f>
        <v/>
      </c>
      <c r="O98" s="4" t="n"/>
    </row>
    <row r="99">
      <c r="A99" s="10" t="n"/>
      <c r="B99" s="24" t="n"/>
      <c r="C99" s="4" t="n"/>
      <c r="D99" s="5" t="n"/>
      <c r="E99" s="5" t="n"/>
      <c r="F99" s="5" t="n"/>
      <c r="G99" s="5" t="n"/>
      <c r="H99" s="6" t="n"/>
      <c r="I99" s="6" t="n"/>
      <c r="J99" s="11">
        <f>IF(OR($A99="",$H99="",$I99=""),"",IFERROR(H99-I99,0))</f>
        <v/>
      </c>
      <c r="K99" s="11">
        <f>IF(OR($A99="",$D99=""),"",IFERROR(VLOOKUP(D99,'Summary Dashboard'!$H$5:$I$9,2,FALSE),""))</f>
        <v/>
      </c>
      <c r="L99" s="12">
        <f>IF(OR($A99="",$J99="",$K99=""),"",IFERROR(IF(K99=0,0,J99/K99),0))</f>
        <v/>
      </c>
      <c r="M99" s="11">
        <f>IF(OR($A99="",$H99=""),"",IFERROR(H99*15%,0))</f>
        <v/>
      </c>
      <c r="N99" s="13">
        <f>IF(OR($A99="",$B99="",$J99="",$K99=""),"",IFERROR(IF(J99&gt;=K99,"Target met",IF(TODAY()&gt;B99+30,"Follow up","In progress")),"In progress"))</f>
        <v/>
      </c>
      <c r="O99" s="4" t="n"/>
    </row>
    <row r="100">
      <c r="A100" s="2" t="n"/>
      <c r="B100" s="24" t="n"/>
      <c r="C100" s="4" t="n"/>
      <c r="D100" s="5" t="n"/>
      <c r="E100" s="5" t="n"/>
      <c r="F100" s="5" t="n"/>
      <c r="G100" s="5" t="n"/>
      <c r="H100" s="6" t="n"/>
      <c r="I100" s="6" t="n"/>
      <c r="J100" s="7">
        <f>IF(OR($A100="",$H100="",$I100=""),"",IFERROR(H100-I100,0))</f>
        <v/>
      </c>
      <c r="K100" s="7">
        <f>IF(OR($A100="",$D100=""),"",IFERROR(VLOOKUP(D100,'Summary Dashboard'!$H$5:$I$9,2,FALSE),""))</f>
        <v/>
      </c>
      <c r="L100" s="8">
        <f>IF(OR($A100="",$J100="",$K100=""),"",IFERROR(IF(K100=0,0,J100/K100),0))</f>
        <v/>
      </c>
      <c r="M100" s="7">
        <f>IF(OR($A100="",$H100=""),"",IFERROR(H100*15%,0))</f>
        <v/>
      </c>
      <c r="N100" s="9">
        <f>IF(OR($A100="",$B100="",$J100="",$K100=""),"",IFERROR(IF(J100&gt;=K100,"Target met",IF(TODAY()&gt;B100+30,"Follow up","In progress")),"In progress"))</f>
        <v/>
      </c>
      <c r="O100" s="4" t="n"/>
    </row>
    <row r="101">
      <c r="A101" s="10" t="n"/>
      <c r="B101" s="24" t="n"/>
      <c r="C101" s="4" t="n"/>
      <c r="D101" s="5" t="n"/>
      <c r="E101" s="5" t="n"/>
      <c r="F101" s="5" t="n"/>
      <c r="G101" s="5" t="n"/>
      <c r="H101" s="6" t="n"/>
      <c r="I101" s="6" t="n"/>
      <c r="J101" s="11">
        <f>IF(OR($A101="",$H101="",$I101=""),"",IFERROR(H101-I101,0))</f>
        <v/>
      </c>
      <c r="K101" s="11">
        <f>IF(OR($A101="",$D101=""),"",IFERROR(VLOOKUP(D101,'Summary Dashboard'!$H$5:$I$9,2,FALSE),""))</f>
        <v/>
      </c>
      <c r="L101" s="12">
        <f>IF(OR($A101="",$J101="",$K101=""),"",IFERROR(IF(K101=0,0,J101/K101),0))</f>
        <v/>
      </c>
      <c r="M101" s="11">
        <f>IF(OR($A101="",$H101=""),"",IFERROR(H101*15%,0))</f>
        <v/>
      </c>
      <c r="N101" s="13">
        <f>IF(OR($A101="",$B101="",$J101="",$K101=""),"",IFERROR(IF(J101&gt;=K101,"Target met",IF(TODAY()&gt;B101+30,"Follow up","In progress")),"In progress"))</f>
        <v/>
      </c>
      <c r="O101" s="4" t="n"/>
    </row>
    <row r="102">
      <c r="A102" s="2" t="n"/>
      <c r="B102" s="24" t="n"/>
      <c r="C102" s="4" t="n"/>
      <c r="D102" s="5" t="n"/>
      <c r="E102" s="5" t="n"/>
      <c r="F102" s="5" t="n"/>
      <c r="G102" s="5" t="n"/>
      <c r="H102" s="6" t="n"/>
      <c r="I102" s="6" t="n"/>
      <c r="J102" s="7">
        <f>IF(OR($A102="",$H102="",$I102=""),"",IFERROR(H102-I102,0))</f>
        <v/>
      </c>
      <c r="K102" s="7">
        <f>IF(OR($A102="",$D102=""),"",IFERROR(VLOOKUP(D102,'Summary Dashboard'!$H$5:$I$9,2,FALSE),""))</f>
        <v/>
      </c>
      <c r="L102" s="8">
        <f>IF(OR($A102="",$J102="",$K102=""),"",IFERROR(IF(K102=0,0,J102/K102),0))</f>
        <v/>
      </c>
      <c r="M102" s="7">
        <f>IF(OR($A102="",$H102=""),"",IFERROR(H102*15%,0))</f>
        <v/>
      </c>
      <c r="N102" s="9">
        <f>IF(OR($A102="",$B102="",$J102="",$K102=""),"",IFERROR(IF(J102&gt;=K102,"Target met",IF(TODAY()&gt;B102+30,"Follow up","In progress")),"In progress"))</f>
        <v/>
      </c>
      <c r="O102" s="4" t="n"/>
    </row>
    <row r="103">
      <c r="A103" s="10" t="n"/>
      <c r="B103" s="24" t="n"/>
      <c r="C103" s="4" t="n"/>
      <c r="D103" s="5" t="n"/>
      <c r="E103" s="5" t="n"/>
      <c r="F103" s="5" t="n"/>
      <c r="G103" s="5" t="n"/>
      <c r="H103" s="6" t="n"/>
      <c r="I103" s="6" t="n"/>
      <c r="J103" s="11">
        <f>IF(OR($A103="",$H103="",$I103=""),"",IFERROR(H103-I103,0))</f>
        <v/>
      </c>
      <c r="K103" s="11">
        <f>IF(OR($A103="",$D103=""),"",IFERROR(VLOOKUP(D103,'Summary Dashboard'!$H$5:$I$9,2,FALSE),""))</f>
        <v/>
      </c>
      <c r="L103" s="12">
        <f>IF(OR($A103="",$J103="",$K103=""),"",IFERROR(IF(K103=0,0,J103/K103),0))</f>
        <v/>
      </c>
      <c r="M103" s="11">
        <f>IF(OR($A103="",$H103=""),"",IFERROR(H103*15%,0))</f>
        <v/>
      </c>
      <c r="N103" s="13">
        <f>IF(OR($A103="",$B103="",$J103="",$K103=""),"",IFERROR(IF(J103&gt;=K103,"Target met",IF(TODAY()&gt;B103+30,"Follow up","In progress")),"In progress"))</f>
        <v/>
      </c>
      <c r="O103" s="4" t="n"/>
    </row>
    <row r="104">
      <c r="A104" s="2" t="n"/>
      <c r="B104" s="24" t="n"/>
      <c r="C104" s="4" t="n"/>
      <c r="D104" s="5" t="n"/>
      <c r="E104" s="5" t="n"/>
      <c r="F104" s="5" t="n"/>
      <c r="G104" s="5" t="n"/>
      <c r="H104" s="6" t="n"/>
      <c r="I104" s="6" t="n"/>
      <c r="J104" s="7">
        <f>IF(OR($A104="",$H104="",$I104=""),"",IFERROR(H104-I104,0))</f>
        <v/>
      </c>
      <c r="K104" s="7">
        <f>IF(OR($A104="",$D104=""),"",IFERROR(VLOOKUP(D104,'Summary Dashboard'!$H$5:$I$9,2,FALSE),""))</f>
        <v/>
      </c>
      <c r="L104" s="8">
        <f>IF(OR($A104="",$J104="",$K104=""),"",IFERROR(IF(K104=0,0,J104/K104),0))</f>
        <v/>
      </c>
      <c r="M104" s="7">
        <f>IF(OR($A104="",$H104=""),"",IFERROR(H104*15%,0))</f>
        <v/>
      </c>
      <c r="N104" s="9">
        <f>IF(OR($A104="",$B104="",$J104="",$K104=""),"",IFERROR(IF(J104&gt;=K104,"Target met",IF(TODAY()&gt;B104+30,"Follow up","In progress")),"In progress"))</f>
        <v/>
      </c>
      <c r="O104" s="4" t="n"/>
    </row>
    <row r="105">
      <c r="A105" s="10" t="n"/>
      <c r="B105" s="24" t="n"/>
      <c r="C105" s="4" t="n"/>
      <c r="D105" s="5" t="n"/>
      <c r="E105" s="5" t="n"/>
      <c r="F105" s="5" t="n"/>
      <c r="G105" s="5" t="n"/>
      <c r="H105" s="6" t="n"/>
      <c r="I105" s="6" t="n"/>
      <c r="J105" s="11">
        <f>IF(OR($A105="",$H105="",$I105=""),"",IFERROR(H105-I105,0))</f>
        <v/>
      </c>
      <c r="K105" s="11">
        <f>IF(OR($A105="",$D105=""),"",IFERROR(VLOOKUP(D105,'Summary Dashboard'!$H$5:$I$9,2,FALSE),""))</f>
        <v/>
      </c>
      <c r="L105" s="12">
        <f>IF(OR($A105="",$J105="",$K105=""),"",IFERROR(IF(K105=0,0,J105/K105),0))</f>
        <v/>
      </c>
      <c r="M105" s="11">
        <f>IF(OR($A105="",$H105=""),"",IFERROR(H105*15%,0))</f>
        <v/>
      </c>
      <c r="N105" s="13">
        <f>IF(OR($A105="",$B105="",$J105="",$K105=""),"",IFERROR(IF(J105&gt;=K105,"Target met",IF(TODAY()&gt;B105+30,"Follow up","In progress")),"In progress"))</f>
        <v/>
      </c>
      <c r="O105" s="4" t="n"/>
    </row>
    <row r="106">
      <c r="A106" s="2" t="n"/>
      <c r="B106" s="24" t="n"/>
      <c r="C106" s="4" t="n"/>
      <c r="D106" s="5" t="n"/>
      <c r="E106" s="5" t="n"/>
      <c r="F106" s="5" t="n"/>
      <c r="G106" s="5" t="n"/>
      <c r="H106" s="6" t="n"/>
      <c r="I106" s="6" t="n"/>
      <c r="J106" s="7">
        <f>IF(OR($A106="",$H106="",$I106=""),"",IFERROR(H106-I106,0))</f>
        <v/>
      </c>
      <c r="K106" s="7">
        <f>IF(OR($A106="",$D106=""),"",IFERROR(VLOOKUP(D106,'Summary Dashboard'!$H$5:$I$9,2,FALSE),""))</f>
        <v/>
      </c>
      <c r="L106" s="8">
        <f>IF(OR($A106="",$J106="",$K106=""),"",IFERROR(IF(K106=0,0,J106/K106),0))</f>
        <v/>
      </c>
      <c r="M106" s="7">
        <f>IF(OR($A106="",$H106=""),"",IFERROR(H106*15%,0))</f>
        <v/>
      </c>
      <c r="N106" s="9">
        <f>IF(OR($A106="",$B106="",$J106="",$K106=""),"",IFERROR(IF(J106&gt;=K106,"Target met",IF(TODAY()&gt;B106+30,"Follow up","In progress")),"In progress"))</f>
        <v/>
      </c>
      <c r="O106" s="4" t="n"/>
    </row>
    <row r="107">
      <c r="A107" s="10" t="n"/>
      <c r="B107" s="24" t="n"/>
      <c r="C107" s="4" t="n"/>
      <c r="D107" s="5" t="n"/>
      <c r="E107" s="5" t="n"/>
      <c r="F107" s="5" t="n"/>
      <c r="G107" s="5" t="n"/>
      <c r="H107" s="6" t="n"/>
      <c r="I107" s="6" t="n"/>
      <c r="J107" s="11">
        <f>IF(OR($A107="",$H107="",$I107=""),"",IFERROR(H107-I107,0))</f>
        <v/>
      </c>
      <c r="K107" s="11">
        <f>IF(OR($A107="",$D107=""),"",IFERROR(VLOOKUP(D107,'Summary Dashboard'!$H$5:$I$9,2,FALSE),""))</f>
        <v/>
      </c>
      <c r="L107" s="12">
        <f>IF(OR($A107="",$J107="",$K107=""),"",IFERROR(IF(K107=0,0,J107/K107),0))</f>
        <v/>
      </c>
      <c r="M107" s="11">
        <f>IF(OR($A107="",$H107=""),"",IFERROR(H107*15%,0))</f>
        <v/>
      </c>
      <c r="N107" s="13">
        <f>IF(OR($A107="",$B107="",$J107="",$K107=""),"",IFERROR(IF(J107&gt;=K107,"Target met",IF(TODAY()&gt;B107+30,"Follow up","In progress")),"In progress"))</f>
        <v/>
      </c>
      <c r="O107" s="4" t="n"/>
    </row>
    <row r="108">
      <c r="A108" s="2" t="n"/>
      <c r="B108" s="24" t="n"/>
      <c r="C108" s="4" t="n"/>
      <c r="D108" s="5" t="n"/>
      <c r="E108" s="5" t="n"/>
      <c r="F108" s="5" t="n"/>
      <c r="G108" s="5" t="n"/>
      <c r="H108" s="6" t="n"/>
      <c r="I108" s="6" t="n"/>
      <c r="J108" s="7">
        <f>IF(OR($A108="",$H108="",$I108=""),"",IFERROR(H108-I108,0))</f>
        <v/>
      </c>
      <c r="K108" s="7">
        <f>IF(OR($A108="",$D108=""),"",IFERROR(VLOOKUP(D108,'Summary Dashboard'!$H$5:$I$9,2,FALSE),""))</f>
        <v/>
      </c>
      <c r="L108" s="8">
        <f>IF(OR($A108="",$J108="",$K108=""),"",IFERROR(IF(K108=0,0,J108/K108),0))</f>
        <v/>
      </c>
      <c r="M108" s="7">
        <f>IF(OR($A108="",$H108=""),"",IFERROR(H108*15%,0))</f>
        <v/>
      </c>
      <c r="N108" s="9">
        <f>IF(OR($A108="",$B108="",$J108="",$K108=""),"",IFERROR(IF(J108&gt;=K108,"Target met",IF(TODAY()&gt;B108+30,"Follow up","In progress")),"In progress"))</f>
        <v/>
      </c>
      <c r="O108" s="4" t="n"/>
    </row>
    <row r="109">
      <c r="A109" s="10" t="n"/>
      <c r="B109" s="24" t="n"/>
      <c r="C109" s="4" t="n"/>
      <c r="D109" s="5" t="n"/>
      <c r="E109" s="5" t="n"/>
      <c r="F109" s="5" t="n"/>
      <c r="G109" s="5" t="n"/>
      <c r="H109" s="6" t="n"/>
      <c r="I109" s="6" t="n"/>
      <c r="J109" s="11">
        <f>IF(OR($A109="",$H109="",$I109=""),"",IFERROR(H109-I109,0))</f>
        <v/>
      </c>
      <c r="K109" s="11">
        <f>IF(OR($A109="",$D109=""),"",IFERROR(VLOOKUP(D109,'Summary Dashboard'!$H$5:$I$9,2,FALSE),""))</f>
        <v/>
      </c>
      <c r="L109" s="12">
        <f>IF(OR($A109="",$J109="",$K109=""),"",IFERROR(IF(K109=0,0,J109/K109),0))</f>
        <v/>
      </c>
      <c r="M109" s="11">
        <f>IF(OR($A109="",$H109=""),"",IFERROR(H109*15%,0))</f>
        <v/>
      </c>
      <c r="N109" s="13">
        <f>IF(OR($A109="",$B109="",$J109="",$K109=""),"",IFERROR(IF(J109&gt;=K109,"Target met",IF(TODAY()&gt;B109+30,"Follow up","In progress")),"In progress"))</f>
        <v/>
      </c>
      <c r="O109" s="4" t="n"/>
    </row>
    <row r="110">
      <c r="A110" s="2" t="n"/>
      <c r="B110" s="24" t="n"/>
      <c r="C110" s="4" t="n"/>
      <c r="D110" s="5" t="n"/>
      <c r="E110" s="5" t="n"/>
      <c r="F110" s="5" t="n"/>
      <c r="G110" s="5" t="n"/>
      <c r="H110" s="6" t="n"/>
      <c r="I110" s="6" t="n"/>
      <c r="J110" s="7">
        <f>IF(OR($A110="",$H110="",$I110=""),"",IFERROR(H110-I110,0))</f>
        <v/>
      </c>
      <c r="K110" s="7">
        <f>IF(OR($A110="",$D110=""),"",IFERROR(VLOOKUP(D110,'Summary Dashboard'!$H$5:$I$9,2,FALSE),""))</f>
        <v/>
      </c>
      <c r="L110" s="8">
        <f>IF(OR($A110="",$J110="",$K110=""),"",IFERROR(IF(K110=0,0,J110/K110),0))</f>
        <v/>
      </c>
      <c r="M110" s="7">
        <f>IF(OR($A110="",$H110=""),"",IFERROR(H110*15%,0))</f>
        <v/>
      </c>
      <c r="N110" s="9">
        <f>IF(OR($A110="",$B110="",$J110="",$K110=""),"",IFERROR(IF(J110&gt;=K110,"Target met",IF(TODAY()&gt;B110+30,"Follow up","In progress")),"In progress"))</f>
        <v/>
      </c>
      <c r="O110" s="4" t="n"/>
    </row>
    <row r="111">
      <c r="A111" s="10" t="n"/>
      <c r="B111" s="24" t="n"/>
      <c r="C111" s="4" t="n"/>
      <c r="D111" s="5" t="n"/>
      <c r="E111" s="5" t="n"/>
      <c r="F111" s="5" t="n"/>
      <c r="G111" s="5" t="n"/>
      <c r="H111" s="6" t="n"/>
      <c r="I111" s="6" t="n"/>
      <c r="J111" s="11">
        <f>IF(OR($A111="",$H111="",$I111=""),"",IFERROR(H111-I111,0))</f>
        <v/>
      </c>
      <c r="K111" s="11">
        <f>IF(OR($A111="",$D111=""),"",IFERROR(VLOOKUP(D111,'Summary Dashboard'!$H$5:$I$9,2,FALSE),""))</f>
        <v/>
      </c>
      <c r="L111" s="12">
        <f>IF(OR($A111="",$J111="",$K111=""),"",IFERROR(IF(K111=0,0,J111/K111),0))</f>
        <v/>
      </c>
      <c r="M111" s="11">
        <f>IF(OR($A111="",$H111=""),"",IFERROR(H111*15%,0))</f>
        <v/>
      </c>
      <c r="N111" s="13">
        <f>IF(OR($A111="",$B111="",$J111="",$K111=""),"",IFERROR(IF(J111&gt;=K111,"Target met",IF(TODAY()&gt;B111+30,"Follow up","In progress")),"In progress"))</f>
        <v/>
      </c>
      <c r="O111" s="4" t="n"/>
    </row>
  </sheetData>
  <autoFilter ref="A1:O111"/>
  <conditionalFormatting sqref="J2:J11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L2:L111">
    <cfRule type="cellIs" priority="3" operator="greaterThanOrEqual" dxfId="0">
      <formula>1</formula>
    </cfRule>
    <cfRule type="cellIs" priority="4" operator="lessThan" dxfId="1">
      <formula>1</formula>
    </cfRule>
  </conditionalFormatting>
  <conditionalFormatting sqref="N2:N111">
    <cfRule type="expression" priority="5" dxfId="0">
      <formula>$N2="Target met"</formula>
    </cfRule>
    <cfRule type="expression" priority="6" dxfId="1">
      <formula>$N2="Follow up"</formula>
    </cfRule>
  </conditionalFormatting>
  <dataValidations count="6">
    <dataValidation sqref="B2:B111" showErrorMessage="1" showInputMessage="1" allowBlank="1" errorTitle="Enter a valid date" error="Use a valid date in DD/MM/YYYY format." promptTitle="Fundraising date" prompt="Enter the fundraising activity date." type="date" operator="between">
      <formula1>36526</formula1>
      <formula2>73050</formula2>
    </dataValidation>
    <dataValidation sqref="D2:D111" showErrorMessage="1" showInputMessage="1" allowBlank="1" errorTitle="Select an activity type" error="Choose an activity type from the list." type="list">
      <formula1>"Hāngi stall,Concert performance,Sausage sizzle,Quiz night,Online campaign"</formula1>
    </dataValidation>
    <dataValidation sqref="E2:E111" showErrorMessage="1" showInputMessage="1" allowBlank="1" errorTitle="Select a venue/city" error="Choose a New Zealand city from the list." type="list">
      <formula1>"Auckland,Wellington,Christchurch,Hamilton,Tauranga,Rotorua,Dunedin,Napier,Nelson,Palmerston North"</formula1>
    </dataValidation>
    <dataValidation sqref="F2:F111" showErrorMessage="1" showInputMessage="1" allowBlank="1" errorTitle="Select a lead organiser" error="Choose a lead organiser from the list or enter a new organiser." type="list">
      <formula1>"Aroha,Liam,Manaia,Sophie,Hemi,Olivia,Tama,Emma,Charlotte,Ngaire"</formula1>
    </dataValidation>
    <dataValidation sqref="G2:G111" showErrorMessage="1" showInputMessage="1" allowBlank="1" errorTitle="Select a payment method" error="Choose a payment method from the list." type="list">
      <formula1>"Cash,EFTPOS,Bank transfer,Online platform,Cheque"</formula1>
    </dataValidation>
    <dataValidation sqref="H2:I111" showErrorMessage="1" showInputMessage="1" allowBlank="1" errorTitle="Enter a valid amount" error="Enter a monetary amount of zero or more.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293B"/>
    <outlinePr summaryBelow="1" summaryRight="1"/>
    <pageSetUpPr/>
  </sheetPr>
  <dimension ref="A1:N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4" customWidth="1" min="3" max="3"/>
    <col width="14" customWidth="1" min="4" max="4"/>
    <col width="14" customWidth="1" min="5" max="5"/>
    <col width="14" customWidth="1" min="6" max="6"/>
    <col width="4" customWidth="1" min="7" max="7"/>
    <col width="24" customWidth="1" min="8" max="8"/>
    <col width="21" customWidth="1" min="9" max="9"/>
    <col width="4" customWidth="1" min="10" max="10"/>
    <col width="24" customWidth="1" min="11" max="11"/>
    <col width="21" customWidth="1" min="12" max="12"/>
  </cols>
  <sheetData>
    <row r="1" ht="30" customHeight="1">
      <c r="A1" s="14" t="inlineStr">
        <is>
          <t>Kapa Haka Fundraising Summary Dashboard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5" t="n"/>
      <c r="M1" s="25" t="n"/>
      <c r="N1" s="26" t="n"/>
    </row>
    <row r="2"/>
    <row r="3">
      <c r="A3" s="15" t="inlineStr">
        <is>
          <t>Key performance indicator</t>
        </is>
      </c>
      <c r="B3" s="15" t="inlineStr">
        <is>
          <t>Current result</t>
        </is>
      </c>
    </row>
    <row r="4">
      <c r="A4" s="16" t="inlineStr">
        <is>
          <t>Total gross income</t>
        </is>
      </c>
      <c r="B4" s="7">
        <f>SUM('Fundraising Tracker'!$H$2:$H$111)</f>
        <v/>
      </c>
      <c r="H4" s="15" t="inlineStr">
        <is>
          <t>Activity type</t>
        </is>
      </c>
      <c r="I4" s="15" t="inlineStr">
        <is>
          <t>Default target (NZD)</t>
        </is>
      </c>
      <c r="K4" s="15" t="inlineStr">
        <is>
          <t>Activity type</t>
        </is>
      </c>
      <c r="L4" s="15" t="inlineStr">
        <is>
          <t>Net proceeds (NZD)</t>
        </is>
      </c>
    </row>
    <row r="5">
      <c r="A5" s="17" t="inlineStr">
        <is>
          <t>Total expenses</t>
        </is>
      </c>
      <c r="B5" s="11">
        <f>SUM('Fundraising Tracker'!$I$2:$I$111)</f>
        <v/>
      </c>
      <c r="H5" s="2" t="inlineStr">
        <is>
          <t>Hāngi stall</t>
        </is>
      </c>
      <c r="I5" s="7" t="n">
        <v>2500</v>
      </c>
      <c r="K5" s="2" t="inlineStr">
        <is>
          <t>Hāngi stall</t>
        </is>
      </c>
      <c r="L5" s="7">
        <f>SUMIF('Fundraising Tracker'!$D$2:$D$111,K5,'Fundraising Tracker'!$J$2:$J$111)</f>
        <v/>
      </c>
    </row>
    <row r="6">
      <c r="A6" s="16" t="inlineStr">
        <is>
          <t>Total net proceeds</t>
        </is>
      </c>
      <c r="B6" s="7">
        <f>SUM('Fundraising Tracker'!$J$2:$J$111)</f>
        <v/>
      </c>
      <c r="H6" s="10" t="inlineStr">
        <is>
          <t>Concert performance</t>
        </is>
      </c>
      <c r="I6" s="11" t="n">
        <v>4000</v>
      </c>
      <c r="K6" s="10" t="inlineStr">
        <is>
          <t>Concert performance</t>
        </is>
      </c>
      <c r="L6" s="11">
        <f>SUMIF('Fundraising Tracker'!$D$2:$D$111,K6,'Fundraising Tracker'!$J$2:$J$111)</f>
        <v/>
      </c>
    </row>
    <row r="7">
      <c r="A7" s="17" t="inlineStr">
        <is>
          <t>Average net proceeds per fundraiser</t>
        </is>
      </c>
      <c r="B7" s="11">
        <f>IFERROR(AVERAGE('Fundraising Tracker'!$J$2:$J$111),0)</f>
        <v/>
      </c>
      <c r="H7" s="2" t="inlineStr">
        <is>
          <t>Sausage sizzle</t>
        </is>
      </c>
      <c r="I7" s="7" t="n">
        <v>1200</v>
      </c>
      <c r="K7" s="2" t="inlineStr">
        <is>
          <t>Sausage sizzle</t>
        </is>
      </c>
      <c r="L7" s="7">
        <f>SUMIF('Fundraising Tracker'!$D$2:$D$111,K7,'Fundraising Tracker'!$J$2:$J$111)</f>
        <v/>
      </c>
    </row>
    <row r="8">
      <c r="A8" s="16" t="inlineStr">
        <is>
          <t>Overall target achievement</t>
        </is>
      </c>
      <c r="B8" s="8">
        <f>IF(SUM('Fundraising Tracker'!$K$2:$K$111)=0,0,SUM('Fundraising Tracker'!$J$2:$J$111)/SUM('Fundraising Tracker'!$K$2:$K$111))</f>
        <v/>
      </c>
      <c r="H8" s="10" t="inlineStr">
        <is>
          <t>Quiz night</t>
        </is>
      </c>
      <c r="I8" s="11" t="n">
        <v>3000</v>
      </c>
      <c r="K8" s="10" t="inlineStr">
        <is>
          <t>Quiz night</t>
        </is>
      </c>
      <c r="L8" s="11">
        <f>SUMIF('Fundraising Tracker'!$D$2:$D$111,K8,'Fundraising Tracker'!$J$2:$J$111)</f>
        <v/>
      </c>
    </row>
    <row r="9">
      <c r="A9" s="17" t="inlineStr">
        <is>
          <t>Fundraisers meeting target</t>
        </is>
      </c>
      <c r="B9" s="18">
        <f>COUNTIF('Fundraising Tracker'!$N$2:$N$111,"Target met")</f>
        <v/>
      </c>
      <c r="H9" s="2" t="inlineStr">
        <is>
          <t>Online campaign</t>
        </is>
      </c>
      <c r="I9" s="7" t="n">
        <v>2000</v>
      </c>
      <c r="K9" s="2" t="inlineStr">
        <is>
          <t>Online campaign</t>
        </is>
      </c>
      <c r="L9" s="7">
        <f>SUMIF('Fundraising Tracker'!$D$2:$D$111,K9,'Fundraising Tracker'!$J$2:$J$111)</f>
        <v/>
      </c>
    </row>
    <row r="10">
      <c r="A10" s="16" t="inlineStr">
        <is>
          <t>Percentage of fundraisers meeting target</t>
        </is>
      </c>
      <c r="B10" s="8">
        <f>IFERROR(COUNTIF('Fundraising Tracker'!$N$2:$N$111,"Target met")/COUNTA('Fundraising Tracker'!$A$2:$A$111),0)</f>
        <v/>
      </c>
    </row>
    <row r="11"/>
    <row r="12" ht="42" customHeight="1">
      <c r="A12" s="19" t="inlineStr">
        <is>
          <t>GST estimate is indicative only. Confirm treatment against the group's GST registration status and advice from an accountant or Inland Revenue.</t>
        </is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6A34A"/>
    <outlinePr summaryBelow="1" summaryRight="1"/>
    <pageSetUpPr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80" customWidth="1" min="2" max="2"/>
    <col width="4" customWidth="1" min="3" max="3"/>
    <col width="14" customWidth="1" min="4" max="4"/>
    <col width="14" customWidth="1" min="5" max="5"/>
    <col width="14" customWidth="1" min="6" max="6"/>
  </cols>
  <sheetData>
    <row r="1" ht="30" customHeight="1">
      <c r="A1" s="14" t="inlineStr">
        <is>
          <t>Kapa Haka Fundraising Tracker – Instructions</t>
        </is>
      </c>
      <c r="B1" s="25" t="n"/>
      <c r="C1" s="25" t="n"/>
      <c r="D1" s="25" t="n"/>
      <c r="E1" s="25" t="n"/>
      <c r="F1" s="26" t="n"/>
    </row>
    <row r="2"/>
    <row r="3">
      <c r="A3" s="15" t="inlineStr">
        <is>
          <t>Sheet</t>
        </is>
      </c>
      <c r="B3" s="15" t="inlineStr">
        <is>
          <t>Purpose</t>
        </is>
      </c>
    </row>
    <row r="4" ht="32" customHeight="1">
      <c r="A4" s="20" t="inlineStr">
        <is>
          <t>Fundraising Tracker</t>
        </is>
      </c>
      <c r="B4" s="21" t="inlineStr">
        <is>
          <t>Primary data-entry sheet. Enter one fundraising activity per row and use the pale-yellow cells for editable information.</t>
        </is>
      </c>
    </row>
    <row r="5" ht="32" customHeight="1">
      <c r="A5" s="22" t="inlineStr">
        <is>
          <t>Summary Dashboard</t>
        </is>
      </c>
      <c r="B5" s="23" t="inlineStr">
        <is>
          <t>Committee reporting view with key performance indicators, activity targets and charts based on the full tracker range.</t>
        </is>
      </c>
    </row>
    <row r="6" ht="32" customHeight="1">
      <c r="A6" s="20" t="inlineStr">
        <is>
          <t>Instructions</t>
        </is>
      </c>
      <c r="B6" s="21" t="inlineStr">
        <is>
          <t>Quick reference for recording fundraising activity, GST treatment and record-keeping practices.</t>
        </is>
      </c>
    </row>
    <row r="7" ht="32" customHeight="1"/>
    <row r="8" ht="32" customHeight="1">
      <c r="A8" s="15" t="inlineStr">
        <is>
          <t>Working guidance</t>
        </is>
      </c>
      <c r="B8" s="15" t="inlineStr">
        <is>
          <t>Details</t>
        </is>
      </c>
    </row>
    <row r="9" ht="32" customHeight="1">
      <c r="A9" s="20" t="inlineStr">
        <is>
          <t>Date format</t>
        </is>
      </c>
      <c r="B9" s="21" t="inlineStr">
        <is>
          <t>Use DD/MM/YYYY dates for every fundraising activity.</t>
        </is>
      </c>
    </row>
    <row r="10" ht="32" customHeight="1">
      <c r="A10" s="22" t="inlineStr">
        <is>
          <t>Monetary amounts</t>
        </is>
      </c>
      <c r="B10" s="23" t="inlineStr">
        <is>
          <t>Enter all monetary values in NZD, excluding GST where appropriate.</t>
        </is>
      </c>
    </row>
    <row r="11" ht="32" customHeight="1">
      <c r="A11" s="20" t="inlineStr">
        <is>
          <t>GST estimate</t>
        </is>
      </c>
      <c r="B11" s="21" t="inlineStr">
        <is>
          <t>The GST estimate is indicative only. Review it against the group's GST registration status with the group’s tax adviser, accountant or Inland Revenue.</t>
        </is>
      </c>
    </row>
    <row r="12" ht="32" customHeight="1">
      <c r="A12" s="22" t="inlineStr">
        <is>
          <t>Payment methods</t>
        </is>
      </c>
      <c r="B12" s="23" t="inlineStr">
        <is>
          <t>Suggested payment methods: Cash, EFTPOS, bank transfer, online platform and cheque.</t>
        </is>
      </c>
    </row>
    <row r="13" ht="32" customHeight="1">
      <c r="A13" s="20" t="inlineStr">
        <is>
          <t>Reconciliation</t>
        </is>
      </c>
      <c r="B13" s="21" t="inlineStr">
        <is>
          <t>Reconcile income to bank statements and retain supporting records for seven years.</t>
        </is>
      </c>
    </row>
    <row r="14" ht="32" customHeight="1">
      <c r="A14" s="22" t="inlineStr">
        <is>
          <t>Formula cells</t>
        </is>
      </c>
      <c r="B14" s="23" t="inlineStr">
        <is>
          <t>Do not overwrite formula cells for net proceeds, target, target achievement, GST estimate or status.</t>
        </is>
      </c>
    </row>
    <row r="15" ht="32" customHeight="1">
      <c r="A15" s="20" t="inlineStr">
        <is>
          <t>Status review</t>
        </is>
      </c>
      <c r="B15" s="21" t="inlineStr">
        <is>
          <t>Target met is based on net proceeds against the default target. Follow up is shown where a non-met activity is more than 30 days old.</t>
        </is>
      </c>
    </row>
    <row r="16" ht="32" customHeight="1">
      <c r="A16" s="22" t="inlineStr">
        <is>
          <t>Committee reporting</t>
        </is>
      </c>
      <c r="B16" s="23" t="inlineStr">
        <is>
          <t>Use the Summary Dashboard for committee reporting and to review fundraising performance.</t>
        </is>
      </c>
    </row>
    <row r="17" ht="32" customHeight="1"/>
    <row r="18" ht="32" customHeight="1"/>
    <row r="19" ht="32" customHeight="1">
      <c r="A19" s="15" t="inlineStr">
        <is>
          <t>Tracker column</t>
        </is>
      </c>
      <c r="B19" s="15" t="inlineStr">
        <is>
          <t>How to use it</t>
        </is>
      </c>
    </row>
    <row r="20" ht="32" customHeight="1">
      <c r="A20" s="20" t="inlineStr">
        <is>
          <t>Fundraiser ID</t>
        </is>
      </c>
      <c r="B20" s="21" t="inlineStr">
        <is>
          <t>Enter a unique reference for each fundraising activity.</t>
        </is>
      </c>
    </row>
    <row r="21" ht="32" customHeight="1">
      <c r="A21" s="22" t="inlineStr">
        <is>
          <t>Date</t>
        </is>
      </c>
      <c r="B21" s="23" t="inlineStr">
        <is>
          <t>Enter the activity date in DD/MM/YYYY format.</t>
        </is>
      </c>
    </row>
    <row r="22" ht="32" customHeight="1">
      <c r="A22" s="20" t="inlineStr">
        <is>
          <t>Fundraising activity</t>
        </is>
      </c>
      <c r="B22" s="21" t="inlineStr">
        <is>
          <t>Describe the fundraising event or campaign.</t>
        </is>
      </c>
    </row>
    <row r="23" ht="32" customHeight="1">
      <c r="A23" s="22" t="inlineStr">
        <is>
          <t>Activity type</t>
        </is>
      </c>
      <c r="B23" s="23" t="inlineStr">
        <is>
          <t>Select the category used to retrieve the default fundraising target.</t>
        </is>
      </c>
    </row>
    <row r="24" ht="32" customHeight="1">
      <c r="A24" s="20" t="inlineStr">
        <is>
          <t>Venue/city</t>
        </is>
      </c>
      <c r="B24" s="21" t="inlineStr">
        <is>
          <t>Record the venue or New Zealand city where the activity was held.</t>
        </is>
      </c>
    </row>
    <row r="25" ht="32" customHeight="1">
      <c r="A25" s="22" t="inlineStr">
        <is>
          <t>Lead organiser</t>
        </is>
      </c>
      <c r="B25" s="23" t="inlineStr">
        <is>
          <t>Record the person coordinating the activity.</t>
        </is>
      </c>
    </row>
    <row r="26" ht="32" customHeight="1">
      <c r="A26" s="20" t="inlineStr">
        <is>
          <t>Payment method</t>
        </is>
      </c>
      <c r="B26" s="21" t="inlineStr">
        <is>
          <t>Select the primary method used to receive funds.</t>
        </is>
      </c>
    </row>
    <row r="27" ht="32" customHeight="1">
      <c r="A27" s="22" t="inlineStr">
        <is>
          <t>Gross income (NZD)</t>
        </is>
      </c>
      <c r="B27" s="23" t="inlineStr">
        <is>
          <t>Enter total income collected before expenses.</t>
        </is>
      </c>
    </row>
    <row r="28" ht="32" customHeight="1">
      <c r="A28" s="20" t="inlineStr">
        <is>
          <t>Expenses (NZD)</t>
        </is>
      </c>
      <c r="B28" s="21" t="inlineStr">
        <is>
          <t>Enter directly related fundraising costs.</t>
        </is>
      </c>
    </row>
    <row r="29" ht="32" customHeight="1">
      <c r="A29" s="22" t="inlineStr">
        <is>
          <t>Net proceeds (NZD)</t>
        </is>
      </c>
      <c r="B29" s="23" t="inlineStr">
        <is>
          <t>Calculated automatically as gross income less expenses.</t>
        </is>
      </c>
    </row>
    <row r="30" ht="32" customHeight="1">
      <c r="A30" s="20" t="inlineStr">
        <is>
          <t>Fundraising target (NZD)</t>
        </is>
      </c>
      <c r="B30" s="21" t="inlineStr">
        <is>
          <t>Calculated automatically from the activity type lookup table.</t>
        </is>
      </c>
    </row>
    <row r="31" ht="32" customHeight="1">
      <c r="A31" s="22" t="inlineStr">
        <is>
          <t>Target achievement (%)</t>
        </is>
      </c>
      <c r="B31" s="23" t="inlineStr">
        <is>
          <t>Calculated automatically as net proceeds divided by target.</t>
        </is>
      </c>
    </row>
    <row r="32" ht="32" customHeight="1">
      <c r="A32" s="20" t="inlineStr">
        <is>
          <t>GST estimate (NZD)</t>
        </is>
      </c>
      <c r="B32" s="21" t="inlineStr">
        <is>
          <t>Indicative calculation only; seek appropriate tax advice.</t>
        </is>
      </c>
    </row>
    <row r="33" ht="32" customHeight="1">
      <c r="A33" s="22" t="inlineStr">
        <is>
          <t>Status</t>
        </is>
      </c>
      <c r="B33" s="23" t="inlineStr">
        <is>
          <t>Calculated automatically to support follow-up and committee review.</t>
        </is>
      </c>
    </row>
    <row r="34" ht="32" customHeight="1">
      <c r="A34" s="20" t="inlineStr">
        <is>
          <t>Notes</t>
        </is>
      </c>
      <c r="B34" s="21" t="inlineStr">
        <is>
          <t>Add reconciliation details, supplier information or other useful context.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2026-09-08T20:20:43Z</dcterms:created>
  <dcterms:modified xmlns:dcterms="http://purl.org/dc/terms/" xmlns:xsi="http://www.w3.org/2001/XMLSchema-instance" xsi:type="dcterms:W3CDTF">2026-09-08T20:20:43Z</dcterms:modified>
</cp:coreProperties>
</file>