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ibution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'Contributions'!$A$1:$N$1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E293B"/>
      <sz val="14"/>
    </font>
    <font>
      <name val="Calibri"/>
      <b val="1"/>
      <color rgb="001E293B"/>
      <sz val="10"/>
    </font>
    <font>
      <name val="Calibri"/>
      <b val="1"/>
      <color rgb="0016A34A"/>
      <sz val="10"/>
    </font>
    <font>
      <name val="Calibri"/>
      <color rgb="0016A34A"/>
      <sz val="10"/>
    </font>
    <font>
      <name val="Calibri"/>
      <b val="1"/>
      <sz val="10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b val="1"/>
      <color rgb="001E293B"/>
      <sz val="9"/>
    </font>
    <font>
      <name val="Calibri"/>
      <sz val="9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CFDF5"/>
      </patternFill>
    </fill>
    <fill>
      <patternFill patternType="solid">
        <fgColor rgb="0000843D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left" vertical="center"/>
    </xf>
    <xf numFmtId="9" fontId="2" fillId="3" borderId="1" applyAlignment="1" pivotButton="0" quotePrefix="0" xfId="0">
      <alignment horizontal="left" vertical="center"/>
    </xf>
    <xf numFmtId="165" fontId="2" fillId="4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5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0" fontId="3" fillId="6" borderId="0" applyAlignment="1" pivotButton="0" quotePrefix="0" xfId="0">
      <alignment horizontal="left" vertical="center"/>
    </xf>
    <xf numFmtId="0" fontId="0" fillId="6" borderId="0" pivotButton="0" quotePrefix="0" xfId="0"/>
    <xf numFmtId="0" fontId="4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0" fontId="1" fillId="7" borderId="0" applyAlignment="1" pivotButton="0" quotePrefix="0" xfId="0">
      <alignment horizontal="center" vertical="center"/>
    </xf>
    <xf numFmtId="0" fontId="0" fillId="7" borderId="0" pivotButton="0" quotePrefix="0" xfId="0"/>
    <xf numFmtId="0" fontId="1" fillId="2" borderId="0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5" fontId="5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/>
    </xf>
    <xf numFmtId="165" fontId="5" fillId="6" borderId="1" applyAlignment="1" pivotButton="0" quotePrefix="0" xfId="0">
      <alignment horizontal="right" vertical="center"/>
    </xf>
    <xf numFmtId="10" fontId="5" fillId="5" borderId="1" applyAlignment="1" pivotButton="0" quotePrefix="0" xfId="0">
      <alignment horizontal="right" vertical="center"/>
    </xf>
    <xf numFmtId="1" fontId="5" fillId="6" borderId="1" applyAlignment="1" pivotButton="0" quotePrefix="0" xfId="0">
      <alignment horizontal="right" vertical="center"/>
    </xf>
    <xf numFmtId="1" fontId="5" fillId="5" borderId="1" applyAlignment="1" pivotButton="0" quotePrefix="0" xfId="0">
      <alignment horizontal="right" vertical="center"/>
    </xf>
    <xf numFmtId="165" fontId="6" fillId="5" borderId="1" applyAlignment="1" pivotButton="0" quotePrefix="0" xfId="0">
      <alignment horizontal="right" vertical="center"/>
    </xf>
    <xf numFmtId="165" fontId="7" fillId="5" borderId="1" applyAlignment="1" pivotButton="0" quotePrefix="0" xfId="0">
      <alignment horizontal="right" vertical="center"/>
    </xf>
    <xf numFmtId="10" fontId="2" fillId="5" borderId="1" applyAlignment="1" pivotButton="0" quotePrefix="0" xfId="0">
      <alignment horizontal="right" vertical="center"/>
    </xf>
    <xf numFmtId="165" fontId="6" fillId="4" borderId="1" applyAlignment="1" pivotButton="0" quotePrefix="0" xfId="0">
      <alignment horizontal="right" vertical="center"/>
    </xf>
    <xf numFmtId="165" fontId="7" fillId="4" borderId="1" applyAlignment="1" pivotButton="0" quotePrefix="0" xfId="0">
      <alignment horizontal="right" vertical="center"/>
    </xf>
    <xf numFmtId="10" fontId="2" fillId="4" borderId="1" applyAlignment="1" pivotButton="0" quotePrefix="0" xfId="0">
      <alignment horizontal="right" vertical="center"/>
    </xf>
    <xf numFmtId="0" fontId="7" fillId="8" borderId="1" pivotButton="0" quotePrefix="0" xfId="0"/>
    <xf numFmtId="165" fontId="5" fillId="8" borderId="1" applyAlignment="1" pivotButton="0" quotePrefix="0" xfId="0">
      <alignment horizontal="right" vertical="center"/>
    </xf>
    <xf numFmtId="10" fontId="5" fillId="8" borderId="1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 vertical="center"/>
    </xf>
    <xf numFmtId="0" fontId="9" fillId="7" borderId="1" applyAlignment="1" pivotButton="0" quotePrefix="0" xfId="0">
      <alignment horizontal="left" vertical="top" wrapText="1"/>
    </xf>
    <xf numFmtId="0" fontId="0" fillId="7" borderId="1" pivotButton="0" quotePrefix="0" xfId="0"/>
    <xf numFmtId="0" fontId="10" fillId="5" borderId="1" applyAlignment="1" pivotButton="0" quotePrefix="0" xfId="0">
      <alignment horizontal="left" vertical="top" wrapText="1"/>
    </xf>
    <xf numFmtId="0" fontId="11" fillId="5" borderId="1" applyAlignment="1" pivotButton="0" quotePrefix="0" xfId="0">
      <alignment horizontal="left" vertical="top" wrapText="1"/>
    </xf>
    <xf numFmtId="0" fontId="10" fillId="4" borderId="1" applyAlignment="1" pivotButton="0" quotePrefix="0" xfId="0">
      <alignment horizontal="left" vertical="top" wrapText="1"/>
    </xf>
    <xf numFmtId="0" fontId="11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3">
    <dxf>
      <font>
        <color rgb="0016A34A"/>
        <sz val="10"/>
      </font>
      <fill>
        <patternFill patternType="solid">
          <fgColor rgb="00DCFCE7"/>
        </patternFill>
      </fill>
    </dxf>
    <dxf>
      <font>
        <b val="1"/>
        <color rgb="00DC2626"/>
        <sz val="10"/>
      </font>
      <fill>
        <patternFill patternType="solid">
          <fgColor rgb="00FEE2E2"/>
        </patternFill>
      </fill>
    </dxf>
    <dxf>
      <font>
        <b val="1"/>
        <color rgb="0016A34A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Employee vs Employer KiwiSaver Contributions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'Summary'!B16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'Summary'!$A$17:$A$26</f>
            </numRef>
          </cat>
          <val>
            <numRef>
              <f>'Summary'!$B$17:$B$26</f>
            </numRef>
          </val>
        </ser>
        <ser>
          <idx val="1"/>
          <order val="1"/>
          <tx>
            <strRef>
              <f>'Summary'!C16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'Summary'!$A$17:$A$26</f>
            </numRef>
          </cat>
          <val>
            <numRef>
              <f>'Summary'!$C$17:$C$26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(NZD)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Share of Total KiwiSaver Contributions by Employee</a:t>
            </a:r>
          </a:p>
        </rich>
      </tx>
    </title>
    <plotArea>
      <pieChart>
        <varyColors val="1"/>
        <ser>
          <idx val="0"/>
          <order val="0"/>
          <tx>
            <strRef>
              <f>'Summary'!D16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'Summary'!$A$17:$A$26</f>
            </numRef>
          </cat>
          <val>
            <numRef>
              <f>'Summary'!$D$17:$D$26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28</row>
      <rowOff>0</rowOff>
    </from>
    <ext cx="648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6" customWidth="1" min="3" max="3"/>
    <col width="16" customWidth="1" min="4" max="4"/>
    <col width="18" customWidth="1" min="5" max="5"/>
    <col width="22" customWidth="1" min="6" max="6"/>
    <col width="22" customWidth="1" min="7" max="7"/>
    <col width="22" customWidth="1" min="8" max="8"/>
    <col width="22" customWidth="1" min="9" max="9"/>
    <col width="26" customWidth="1" min="10" max="10"/>
    <col width="16" customWidth="1" min="11" max="11"/>
    <col width="20" customWidth="1" min="12" max="12"/>
    <col width="28" customWidth="1" min="13" max="13"/>
    <col width="12" customWidth="1" min="14" max="14"/>
  </cols>
  <sheetData>
    <row r="1" ht="30" customHeight="1">
      <c r="A1" s="1" t="inlineStr">
        <is>
          <t>Pay Date</t>
        </is>
      </c>
      <c r="B1" s="1" t="inlineStr">
        <is>
          <t>Employee Name</t>
        </is>
      </c>
      <c r="C1" s="1" t="inlineStr">
        <is>
          <t>City</t>
        </is>
      </c>
      <c r="D1" s="1" t="inlineStr">
        <is>
          <t>Pay Period Start</t>
        </is>
      </c>
      <c r="E1" s="1" t="inlineStr">
        <is>
          <t>Gross Pay (NZD)</t>
        </is>
      </c>
      <c r="F1" s="1" t="inlineStr">
        <is>
          <t>Employee KiwiSaver Rate %</t>
        </is>
      </c>
      <c r="G1" s="1" t="inlineStr">
        <is>
          <t>Employee Contribution (NZD)</t>
        </is>
      </c>
      <c r="H1" s="1" t="inlineStr">
        <is>
          <t>Employer Contribution Rate %</t>
        </is>
      </c>
      <c r="I1" s="1" t="inlineStr">
        <is>
          <t>Employer Contribution (NZD)</t>
        </is>
      </c>
      <c r="J1" s="1" t="inlineStr">
        <is>
          <t>Total KiwiSaver Contribution (NZD)</t>
        </is>
      </c>
      <c r="K1" s="1" t="inlineStr">
        <is>
          <t>IRD Number</t>
        </is>
      </c>
      <c r="L1" s="1" t="inlineStr">
        <is>
          <t>NZBN / Employer ID</t>
        </is>
      </c>
      <c r="M1" s="1" t="inlineStr">
        <is>
          <t>Notes</t>
        </is>
      </c>
      <c r="N1" s="1" t="inlineStr">
        <is>
          <t>Status</t>
        </is>
      </c>
    </row>
    <row r="2">
      <c r="A2" s="2" t="inlineStr">
        <is>
          <t>07/04/2026</t>
        </is>
      </c>
      <c r="B2" s="3" t="inlineStr">
        <is>
          <t>Aroha Williams</t>
        </is>
      </c>
      <c r="C2" s="3" t="inlineStr">
        <is>
          <t>Auckland</t>
        </is>
      </c>
      <c r="D2" s="2" t="inlineStr">
        <is>
          <t>01/04/2026</t>
        </is>
      </c>
      <c r="E2" s="4" t="n">
        <v>4850</v>
      </c>
      <c r="F2" s="5" t="n">
        <v>0.04</v>
      </c>
      <c r="G2" s="6">
        <f>IF(OR(E2="",F2=""),"",E2*F2)</f>
        <v/>
      </c>
      <c r="H2" s="5" t="n">
        <v>0.03</v>
      </c>
      <c r="I2" s="6">
        <f>IF(OR(E2="",H2=""),"",E2*H2)</f>
        <v/>
      </c>
      <c r="J2" s="6">
        <f>IF(OR(G2="",I2=""),"",G2+I2)</f>
        <v/>
      </c>
      <c r="K2" s="7" t="inlineStr">
        <is>
          <t>123-456-789</t>
        </is>
      </c>
      <c r="L2" s="7" t="inlineStr">
        <is>
          <t>9429041234567</t>
        </is>
      </c>
      <c r="M2" s="3" t="inlineStr">
        <is>
          <t>New starter</t>
        </is>
      </c>
      <c r="N2" s="8">
        <f>IF(G2+I2&gt;0,"Active","Check")</f>
        <v/>
      </c>
    </row>
    <row r="3">
      <c r="A3" s="2" t="inlineStr">
        <is>
          <t>07/04/2026</t>
        </is>
      </c>
      <c r="B3" s="9" t="inlineStr">
        <is>
          <t>Liam Patel</t>
        </is>
      </c>
      <c r="C3" s="9" t="inlineStr">
        <is>
          <t>Wellington</t>
        </is>
      </c>
      <c r="D3" s="2" t="inlineStr">
        <is>
          <t>01/04/2026</t>
        </is>
      </c>
      <c r="E3" s="4" t="n">
        <v>3200</v>
      </c>
      <c r="F3" s="5" t="n">
        <v>0.03</v>
      </c>
      <c r="G3" s="10">
        <f>IF(OR(E3="",F3=""),"",E3*F3)</f>
        <v/>
      </c>
      <c r="H3" s="5" t="n">
        <v>0.03</v>
      </c>
      <c r="I3" s="10">
        <f>IF(OR(E3="",H3=""),"",E3*H3)</f>
        <v/>
      </c>
      <c r="J3" s="10">
        <f>IF(OR(G3="",I3=""),"",G3+I3)</f>
        <v/>
      </c>
      <c r="K3" s="7" t="inlineStr">
        <is>
          <t>234-567-890</t>
        </is>
      </c>
      <c r="L3" s="7" t="inlineStr">
        <is>
          <t>9429041234567</t>
        </is>
      </c>
      <c r="M3" s="9" t="inlineStr"/>
      <c r="N3" s="11">
        <f>IF(G3+I3&gt;0,"Active","Check")</f>
        <v/>
      </c>
    </row>
    <row r="4">
      <c r="A4" s="2" t="inlineStr">
        <is>
          <t>07/04/2026</t>
        </is>
      </c>
      <c r="B4" s="3" t="inlineStr">
        <is>
          <t>Charlotte Brown</t>
        </is>
      </c>
      <c r="C4" s="3" t="inlineStr">
        <is>
          <t>Christchurch</t>
        </is>
      </c>
      <c r="D4" s="2" t="inlineStr">
        <is>
          <t>01/04/2026</t>
        </is>
      </c>
      <c r="E4" s="4" t="n">
        <v>2750</v>
      </c>
      <c r="F4" s="5" t="n">
        <v>0.06</v>
      </c>
      <c r="G4" s="6">
        <f>IF(OR(E4="",F4=""),"",E4*F4)</f>
        <v/>
      </c>
      <c r="H4" s="5" t="n">
        <v>0.03</v>
      </c>
      <c r="I4" s="6">
        <f>IF(OR(E4="",H4=""),"",E4*H4)</f>
        <v/>
      </c>
      <c r="J4" s="6">
        <f>IF(OR(G4="",I4=""),"",G4+I4)</f>
        <v/>
      </c>
      <c r="K4" s="7" t="inlineStr">
        <is>
          <t>345-678-901</t>
        </is>
      </c>
      <c r="L4" s="7" t="inlineStr">
        <is>
          <t>9429041234567</t>
        </is>
      </c>
      <c r="M4" s="3" t="inlineStr">
        <is>
          <t>Rate changed mid-period</t>
        </is>
      </c>
      <c r="N4" s="8">
        <f>IF(G4+I4&gt;0,"Active","Check")</f>
        <v/>
      </c>
    </row>
    <row r="5">
      <c r="A5" s="2" t="inlineStr">
        <is>
          <t>07/04/2026</t>
        </is>
      </c>
      <c r="B5" s="9" t="inlineStr">
        <is>
          <t>Manaia Te Rangi</t>
        </is>
      </c>
      <c r="C5" s="9" t="inlineStr">
        <is>
          <t>Hamilton</t>
        </is>
      </c>
      <c r="D5" s="2" t="inlineStr">
        <is>
          <t>01/04/2026</t>
        </is>
      </c>
      <c r="E5" s="4" t="n">
        <v>1850</v>
      </c>
      <c r="F5" s="5" t="n">
        <v>0.08</v>
      </c>
      <c r="G5" s="10">
        <f>IF(OR(E5="",F5=""),"",E5*F5)</f>
        <v/>
      </c>
      <c r="H5" s="5" t="n">
        <v>0.03</v>
      </c>
      <c r="I5" s="10">
        <f>IF(OR(E5="",H5=""),"",E5*H5)</f>
        <v/>
      </c>
      <c r="J5" s="10">
        <f>IF(OR(G5="",I5=""),"",G5+I5)</f>
        <v/>
      </c>
      <c r="K5" s="7" t="inlineStr">
        <is>
          <t>456-789-012</t>
        </is>
      </c>
      <c r="L5" s="7" t="inlineStr">
        <is>
          <t>9429041234567</t>
        </is>
      </c>
      <c r="M5" s="9" t="inlineStr"/>
      <c r="N5" s="11">
        <f>IF(G5+I5&gt;0,"Active","Check")</f>
        <v/>
      </c>
    </row>
    <row r="6">
      <c r="A6" s="2" t="inlineStr">
        <is>
          <t>07/04/2026</t>
        </is>
      </c>
      <c r="B6" s="3" t="inlineStr">
        <is>
          <t>Sophie Taylor</t>
        </is>
      </c>
      <c r="C6" s="3" t="inlineStr">
        <is>
          <t>Tauranga</t>
        </is>
      </c>
      <c r="D6" s="2" t="inlineStr">
        <is>
          <t>01/04/2026</t>
        </is>
      </c>
      <c r="E6" s="4" t="n">
        <v>2100</v>
      </c>
      <c r="F6" s="5" t="n">
        <v>0.03</v>
      </c>
      <c r="G6" s="6">
        <f>IF(OR(E6="",F6=""),"",E6*F6)</f>
        <v/>
      </c>
      <c r="H6" s="5" t="n">
        <v>0.03</v>
      </c>
      <c r="I6" s="6">
        <f>IF(OR(E6="",H6=""),"",E6*H6)</f>
        <v/>
      </c>
      <c r="J6" s="6">
        <f>IF(OR(G6="",I6=""),"",G6+I6)</f>
        <v/>
      </c>
      <c r="K6" s="7" t="inlineStr">
        <is>
          <t>567-890-123</t>
        </is>
      </c>
      <c r="L6" s="7" t="inlineStr">
        <is>
          <t>9429041234567</t>
        </is>
      </c>
      <c r="M6" s="3" t="inlineStr"/>
      <c r="N6" s="8">
        <f>IF(G6+I6&gt;0,"Active","Check")</f>
        <v/>
      </c>
    </row>
    <row r="7">
      <c r="A7" s="2" t="inlineStr">
        <is>
          <t>07/04/2026</t>
        </is>
      </c>
      <c r="B7" s="9" t="inlineStr">
        <is>
          <t>Hemi Roberts</t>
        </is>
      </c>
      <c r="C7" s="9" t="inlineStr">
        <is>
          <t>Dunedin</t>
        </is>
      </c>
      <c r="D7" s="2" t="inlineStr">
        <is>
          <t>01/04/2026</t>
        </is>
      </c>
      <c r="E7" s="4" t="n">
        <v>3600</v>
      </c>
      <c r="F7" s="5" t="n">
        <v>0.1</v>
      </c>
      <c r="G7" s="10">
        <f>IF(OR(E7="",F7=""),"",E7*F7)</f>
        <v/>
      </c>
      <c r="H7" s="5" t="n">
        <v>0.03</v>
      </c>
      <c r="I7" s="10">
        <f>IF(OR(E7="",H7=""),"",E7*H7)</f>
        <v/>
      </c>
      <c r="J7" s="10">
        <f>IF(OR(G7="",I7=""),"",G7+I7)</f>
        <v/>
      </c>
      <c r="K7" s="7" t="inlineStr">
        <is>
          <t>678-901-234</t>
        </is>
      </c>
      <c r="L7" s="7" t="inlineStr">
        <is>
          <t>9429041234567</t>
        </is>
      </c>
      <c r="M7" s="9" t="inlineStr"/>
      <c r="N7" s="11">
        <f>IF(G7+I7&gt;0,"Active","Check")</f>
        <v/>
      </c>
    </row>
    <row r="8">
      <c r="A8" s="2" t="inlineStr">
        <is>
          <t>07/04/2026</t>
        </is>
      </c>
      <c r="B8" s="3" t="inlineStr">
        <is>
          <t>Olivia Ngata</t>
        </is>
      </c>
      <c r="C8" s="3" t="inlineStr">
        <is>
          <t>Palmerston North</t>
        </is>
      </c>
      <c r="D8" s="2" t="inlineStr">
        <is>
          <t>01/04/2026</t>
        </is>
      </c>
      <c r="E8" s="4" t="n">
        <v>1200</v>
      </c>
      <c r="F8" s="5" t="n">
        <v>0.04</v>
      </c>
      <c r="G8" s="6">
        <f>IF(OR(E8="",F8=""),"",E8*F8)</f>
        <v/>
      </c>
      <c r="H8" s="5" t="n">
        <v>0.03</v>
      </c>
      <c r="I8" s="6">
        <f>IF(OR(E8="",H8=""),"",E8*H8)</f>
        <v/>
      </c>
      <c r="J8" s="6">
        <f>IF(OR(G8="",I8=""),"",G8+I8)</f>
        <v/>
      </c>
      <c r="K8" s="7" t="inlineStr"/>
      <c r="L8" s="7" t="inlineStr">
        <is>
          <t>9429041234567</t>
        </is>
      </c>
      <c r="M8" s="3" t="inlineStr">
        <is>
          <t>Check IRD number format</t>
        </is>
      </c>
      <c r="N8" s="8">
        <f>IF(G8+I8&gt;0,"Active","Check")</f>
        <v/>
      </c>
    </row>
    <row r="9">
      <c r="A9" s="2" t="inlineStr">
        <is>
          <t>07/04/2026</t>
        </is>
      </c>
      <c r="B9" s="9" t="inlineStr">
        <is>
          <t>Tama Cooper</t>
        </is>
      </c>
      <c r="C9" s="9" t="inlineStr">
        <is>
          <t>Napier</t>
        </is>
      </c>
      <c r="D9" s="2" t="inlineStr">
        <is>
          <t>01/04/2026</t>
        </is>
      </c>
      <c r="E9" s="4" t="n">
        <v>2950</v>
      </c>
      <c r="F9" s="5" t="n">
        <v>0.06</v>
      </c>
      <c r="G9" s="10">
        <f>IF(OR(E9="",F9=""),"",E9*F9)</f>
        <v/>
      </c>
      <c r="H9" s="5" t="n">
        <v>0.03</v>
      </c>
      <c r="I9" s="10">
        <f>IF(OR(E9="",H9=""),"",E9*H9)</f>
        <v/>
      </c>
      <c r="J9" s="10">
        <f>IF(OR(G9="",I9=""),"",G9+I9)</f>
        <v/>
      </c>
      <c r="K9" s="7" t="inlineStr">
        <is>
          <t>789-012-345</t>
        </is>
      </c>
      <c r="L9" s="7" t="inlineStr">
        <is>
          <t>9429041234567</t>
        </is>
      </c>
      <c r="M9" s="9" t="inlineStr"/>
      <c r="N9" s="11">
        <f>IF(G9+I9&gt;0,"Active","Check")</f>
        <v/>
      </c>
    </row>
    <row r="10">
      <c r="A10" s="2" t="inlineStr">
        <is>
          <t>07/04/2026</t>
        </is>
      </c>
      <c r="B10" s="3" t="inlineStr">
        <is>
          <t>Emma King</t>
        </is>
      </c>
      <c r="C10" s="3" t="inlineStr">
        <is>
          <t>Nelson</t>
        </is>
      </c>
      <c r="D10" s="2" t="inlineStr">
        <is>
          <t>01/04/2026</t>
        </is>
      </c>
      <c r="E10" s="4" t="n">
        <v>1980</v>
      </c>
      <c r="F10" s="5" t="n">
        <v>0.03</v>
      </c>
      <c r="G10" s="6">
        <f>IF(OR(E10="",F10=""),"",E10*F10)</f>
        <v/>
      </c>
      <c r="H10" s="5" t="n">
        <v>0.03</v>
      </c>
      <c r="I10" s="6">
        <f>IF(OR(E10="",H10=""),"",E10*H10)</f>
        <v/>
      </c>
      <c r="J10" s="6">
        <f>IF(OR(G10="",I10=""),"",G10+I10)</f>
        <v/>
      </c>
      <c r="K10" s="7" t="inlineStr">
        <is>
          <t>890-123-456</t>
        </is>
      </c>
      <c r="L10" s="7" t="inlineStr">
        <is>
          <t>9429041234567</t>
        </is>
      </c>
      <c r="M10" s="3" t="inlineStr"/>
      <c r="N10" s="8">
        <f>IF(G10+I10&gt;0,"Active","Check")</f>
        <v/>
      </c>
    </row>
    <row r="11">
      <c r="A11" s="2" t="inlineStr">
        <is>
          <t>07/04/2026</t>
        </is>
      </c>
      <c r="B11" s="9" t="inlineStr">
        <is>
          <t>Ngaire Wilson</t>
        </is>
      </c>
      <c r="C11" s="9" t="inlineStr">
        <is>
          <t>Rotorua</t>
        </is>
      </c>
      <c r="D11" s="2" t="inlineStr">
        <is>
          <t>01/04/2026</t>
        </is>
      </c>
      <c r="E11" s="4" t="n">
        <v>4200</v>
      </c>
      <c r="F11" s="5" t="n">
        <v>0.08</v>
      </c>
      <c r="G11" s="10">
        <f>IF(OR(E11="",F11=""),"",E11*F11)</f>
        <v/>
      </c>
      <c r="H11" s="5" t="n">
        <v>0.03</v>
      </c>
      <c r="I11" s="10">
        <f>IF(OR(E11="",H11=""),"",E11*H11)</f>
        <v/>
      </c>
      <c r="J11" s="10">
        <f>IF(OR(G11="",I11=""),"",G11+I11)</f>
        <v/>
      </c>
      <c r="K11" s="7" t="inlineStr">
        <is>
          <t>901-234-567</t>
        </is>
      </c>
      <c r="L11" s="7" t="inlineStr">
        <is>
          <t>9429041234567</t>
        </is>
      </c>
      <c r="M11" s="9" t="inlineStr"/>
      <c r="N11" s="11">
        <f>IF(G11+I11&gt;0,"Active","Check")</f>
        <v/>
      </c>
    </row>
  </sheetData>
  <autoFilter ref="A1:N1"/>
  <conditionalFormatting sqref="G2:G11">
    <cfRule type="expression" priority="1" dxfId="0" stopIfTrue="0">
      <formula>G2&gt;0</formula>
    </cfRule>
  </conditionalFormatting>
  <conditionalFormatting sqref="I2:I11">
    <cfRule type="expression" priority="2" dxfId="0" stopIfTrue="0">
      <formula>I2&gt;0</formula>
    </cfRule>
  </conditionalFormatting>
  <conditionalFormatting sqref="J2:J11">
    <cfRule type="expression" priority="3" dxfId="0" stopIfTrue="0">
      <formula>J2&gt;0</formula>
    </cfRule>
  </conditionalFormatting>
  <conditionalFormatting sqref="N2:N11">
    <cfRule type="expression" priority="4" dxfId="1" stopIfTrue="0">
      <formula>N2="Check"</formula>
    </cfRule>
    <cfRule type="expression" priority="5" dxfId="2" stopIfTrue="0">
      <formula>N2="Active"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36" customHeight="1">
      <c r="A1" s="12" t="inlineStr">
        <is>
          <t>KiwiSaver Contributions — Summary Dashboard</t>
        </is>
      </c>
      <c r="B1" s="13" t="n"/>
      <c r="C1" s="13" t="n"/>
      <c r="D1" s="13" t="n"/>
      <c r="E1" s="13" t="n"/>
    </row>
    <row r="2">
      <c r="A2" s="14" t="inlineStr">
        <is>
          <t>Reporting Period:</t>
        </is>
      </c>
      <c r="B2" s="15" t="inlineStr">
        <is>
          <t>April 2026 Pay Cycle</t>
        </is>
      </c>
    </row>
    <row r="3">
      <c r="A3" s="14" t="inlineStr">
        <is>
          <t>Generated:</t>
        </is>
      </c>
      <c r="B3" s="16">
        <f>TODAY()</f>
        <v/>
      </c>
    </row>
    <row r="4"/>
    <row r="5" ht="24" customHeight="1">
      <c r="A5" s="17" t="inlineStr">
        <is>
          <t>KEY METRICS</t>
        </is>
      </c>
      <c r="B5" s="18" t="n"/>
      <c r="C5" s="18" t="n"/>
      <c r="D5" s="18" t="n"/>
      <c r="E5" s="18" t="n"/>
    </row>
    <row r="6" ht="22" customHeight="1">
      <c r="A6" s="19" t="inlineStr">
        <is>
          <t>Metric</t>
        </is>
      </c>
      <c r="B6" s="19" t="inlineStr">
        <is>
          <t>Value</t>
        </is>
      </c>
    </row>
    <row r="7" ht="20" customHeight="1">
      <c r="A7" s="20" t="inlineStr">
        <is>
          <t>Total Gross Pay (NZD)</t>
        </is>
      </c>
      <c r="B7" s="21">
        <f>SUM(Contributions!E:E)</f>
        <v/>
      </c>
    </row>
    <row r="8" ht="20" customHeight="1">
      <c r="A8" s="22" t="inlineStr">
        <is>
          <t>Total Employee Contributions (NZD)</t>
        </is>
      </c>
      <c r="B8" s="23">
        <f>SUM(Contributions!G:G)</f>
        <v/>
      </c>
    </row>
    <row r="9" ht="20" customHeight="1">
      <c r="A9" s="20" t="inlineStr">
        <is>
          <t>Total Employer Contributions (NZD)</t>
        </is>
      </c>
      <c r="B9" s="21">
        <f>SUM(Contributions!I:I)</f>
        <v/>
      </c>
    </row>
    <row r="10" ht="20" customHeight="1">
      <c r="A10" s="22" t="inlineStr">
        <is>
          <t>Total KiwiSaver Contributions (NZD)</t>
        </is>
      </c>
      <c r="B10" s="23">
        <f>SUM(Contributions!J:J)</f>
        <v/>
      </c>
    </row>
    <row r="11" ht="20" customHeight="1">
      <c r="A11" s="20" t="inlineStr">
        <is>
          <t>Average Employee KiwiSaver Rate</t>
        </is>
      </c>
      <c r="B11" s="24">
        <f>IFERROR(AVERAGE(Contributions!F:F),0)</f>
        <v/>
      </c>
    </row>
    <row r="12" ht="20" customHeight="1">
      <c r="A12" s="22" t="inlineStr">
        <is>
          <t>Active Entries</t>
        </is>
      </c>
      <c r="B12" s="25">
        <f>COUNTIF(Contributions!N:N,"Active")</f>
        <v/>
      </c>
    </row>
    <row r="13" ht="20" customHeight="1">
      <c r="A13" s="20" t="inlineStr">
        <is>
          <t>Entries Missing IRD Number</t>
        </is>
      </c>
      <c r="B13" s="26">
        <f>COUNTIF(Contributions!K2:K11,"")</f>
        <v/>
      </c>
    </row>
    <row r="14"/>
    <row r="15" ht="24" customHeight="1">
      <c r="A15" s="17" t="inlineStr">
        <is>
          <t>EMPLOYEE CONTRIBUTION SUMMARY</t>
        </is>
      </c>
      <c r="B15" s="18" t="n"/>
      <c r="C15" s="18" t="n"/>
      <c r="D15" s="18" t="n"/>
      <c r="E15" s="18" t="n"/>
    </row>
    <row r="16" ht="28" customHeight="1">
      <c r="A16" s="1" t="inlineStr">
        <is>
          <t>Employee Name</t>
        </is>
      </c>
      <c r="B16" s="1" t="inlineStr">
        <is>
          <t>Total Employee Contribution (NZD)</t>
        </is>
      </c>
      <c r="C16" s="1" t="inlineStr">
        <is>
          <t>Total Employer Contribution (NZD)</t>
        </is>
      </c>
      <c r="D16" s="1" t="inlineStr">
        <is>
          <t>Total KiwiSaver (NZD)</t>
        </is>
      </c>
      <c r="E16" s="1" t="inlineStr">
        <is>
          <t>% of Overall Total</t>
        </is>
      </c>
    </row>
    <row r="17" ht="18" customHeight="1">
      <c r="A17" s="9" t="inlineStr">
        <is>
          <t>Aroha Williams</t>
        </is>
      </c>
      <c r="B17" s="27">
        <f>IFERROR(SUMIF(Contributions!B:B,A17,Contributions!G:G),0)</f>
        <v/>
      </c>
      <c r="C17" s="27">
        <f>IFERROR(SUMIF(Contributions!B:B,A17,Contributions!I:I),0)</f>
        <v/>
      </c>
      <c r="D17" s="28">
        <f>IFERROR(B17+C17,0)</f>
        <v/>
      </c>
      <c r="E17" s="29">
        <f>IFERROR(D17/B13,0)</f>
        <v/>
      </c>
    </row>
    <row r="18" ht="18" customHeight="1">
      <c r="A18" s="3" t="inlineStr">
        <is>
          <t>Liam Patel</t>
        </is>
      </c>
      <c r="B18" s="30">
        <f>IFERROR(SUMIF(Contributions!B:B,A18,Contributions!G:G),0)</f>
        <v/>
      </c>
      <c r="C18" s="30">
        <f>IFERROR(SUMIF(Contributions!B:B,A18,Contributions!I:I),0)</f>
        <v/>
      </c>
      <c r="D18" s="31">
        <f>IFERROR(B18+C18,0)</f>
        <v/>
      </c>
      <c r="E18" s="32">
        <f>IFERROR(D18/B13,0)</f>
        <v/>
      </c>
    </row>
    <row r="19" ht="18" customHeight="1">
      <c r="A19" s="9" t="inlineStr">
        <is>
          <t>Charlotte Brown</t>
        </is>
      </c>
      <c r="B19" s="27">
        <f>IFERROR(SUMIF(Contributions!B:B,A19,Contributions!G:G),0)</f>
        <v/>
      </c>
      <c r="C19" s="27">
        <f>IFERROR(SUMIF(Contributions!B:B,A19,Contributions!I:I),0)</f>
        <v/>
      </c>
      <c r="D19" s="28">
        <f>IFERROR(B19+C19,0)</f>
        <v/>
      </c>
      <c r="E19" s="29">
        <f>IFERROR(D19/B13,0)</f>
        <v/>
      </c>
    </row>
    <row r="20" ht="18" customHeight="1">
      <c r="A20" s="3" t="inlineStr">
        <is>
          <t>Manaia Te Rangi</t>
        </is>
      </c>
      <c r="B20" s="30">
        <f>IFERROR(SUMIF(Contributions!B:B,A20,Contributions!G:G),0)</f>
        <v/>
      </c>
      <c r="C20" s="30">
        <f>IFERROR(SUMIF(Contributions!B:B,A20,Contributions!I:I),0)</f>
        <v/>
      </c>
      <c r="D20" s="31">
        <f>IFERROR(B20+C20,0)</f>
        <v/>
      </c>
      <c r="E20" s="32">
        <f>IFERROR(D20/B13,0)</f>
        <v/>
      </c>
    </row>
    <row r="21" ht="18" customHeight="1">
      <c r="A21" s="9" t="inlineStr">
        <is>
          <t>Sophie Taylor</t>
        </is>
      </c>
      <c r="B21" s="27">
        <f>IFERROR(SUMIF(Contributions!B:B,A21,Contributions!G:G),0)</f>
        <v/>
      </c>
      <c r="C21" s="27">
        <f>IFERROR(SUMIF(Contributions!B:B,A21,Contributions!I:I),0)</f>
        <v/>
      </c>
      <c r="D21" s="28">
        <f>IFERROR(B21+C21,0)</f>
        <v/>
      </c>
      <c r="E21" s="29">
        <f>IFERROR(D21/B13,0)</f>
        <v/>
      </c>
    </row>
    <row r="22" ht="18" customHeight="1">
      <c r="A22" s="3" t="inlineStr">
        <is>
          <t>Hemi Roberts</t>
        </is>
      </c>
      <c r="B22" s="30">
        <f>IFERROR(SUMIF(Contributions!B:B,A22,Contributions!G:G),0)</f>
        <v/>
      </c>
      <c r="C22" s="30">
        <f>IFERROR(SUMIF(Contributions!B:B,A22,Contributions!I:I),0)</f>
        <v/>
      </c>
      <c r="D22" s="31">
        <f>IFERROR(B22+C22,0)</f>
        <v/>
      </c>
      <c r="E22" s="32">
        <f>IFERROR(D22/B13,0)</f>
        <v/>
      </c>
    </row>
    <row r="23" ht="18" customHeight="1">
      <c r="A23" s="9" t="inlineStr">
        <is>
          <t>Olivia Ngata</t>
        </is>
      </c>
      <c r="B23" s="27">
        <f>IFERROR(SUMIF(Contributions!B:B,A23,Contributions!G:G),0)</f>
        <v/>
      </c>
      <c r="C23" s="27">
        <f>IFERROR(SUMIF(Contributions!B:B,A23,Contributions!I:I),0)</f>
        <v/>
      </c>
      <c r="D23" s="28">
        <f>IFERROR(B23+C23,0)</f>
        <v/>
      </c>
      <c r="E23" s="29">
        <f>IFERROR(D23/B13,0)</f>
        <v/>
      </c>
    </row>
    <row r="24" ht="18" customHeight="1">
      <c r="A24" s="3" t="inlineStr">
        <is>
          <t>Tama Cooper</t>
        </is>
      </c>
      <c r="B24" s="30">
        <f>IFERROR(SUMIF(Contributions!B:B,A24,Contributions!G:G),0)</f>
        <v/>
      </c>
      <c r="C24" s="30">
        <f>IFERROR(SUMIF(Contributions!B:B,A24,Contributions!I:I),0)</f>
        <v/>
      </c>
      <c r="D24" s="31">
        <f>IFERROR(B24+C24,0)</f>
        <v/>
      </c>
      <c r="E24" s="32">
        <f>IFERROR(D24/B13,0)</f>
        <v/>
      </c>
    </row>
    <row r="25" ht="18" customHeight="1">
      <c r="A25" s="9" t="inlineStr">
        <is>
          <t>Emma King</t>
        </is>
      </c>
      <c r="B25" s="27">
        <f>IFERROR(SUMIF(Contributions!B:B,A25,Contributions!G:G),0)</f>
        <v/>
      </c>
      <c r="C25" s="27">
        <f>IFERROR(SUMIF(Contributions!B:B,A25,Contributions!I:I),0)</f>
        <v/>
      </c>
      <c r="D25" s="28">
        <f>IFERROR(B25+C25,0)</f>
        <v/>
      </c>
      <c r="E25" s="29">
        <f>IFERROR(D25/B13,0)</f>
        <v/>
      </c>
    </row>
    <row r="26" ht="18" customHeight="1">
      <c r="A26" s="3" t="inlineStr">
        <is>
          <t>Ngaire Wilson</t>
        </is>
      </c>
      <c r="B26" s="30">
        <f>IFERROR(SUMIF(Contributions!B:B,A26,Contributions!G:G),0)</f>
        <v/>
      </c>
      <c r="C26" s="30">
        <f>IFERROR(SUMIF(Contributions!B:B,A26,Contributions!I:I),0)</f>
        <v/>
      </c>
      <c r="D26" s="31">
        <f>IFERROR(B26+C26,0)</f>
        <v/>
      </c>
      <c r="E26" s="32">
        <f>IFERROR(D26/B13,0)</f>
        <v/>
      </c>
    </row>
    <row r="27">
      <c r="A27" s="33" t="inlineStr">
        <is>
          <t>TOTALS</t>
        </is>
      </c>
      <c r="B27" s="34">
        <f>SUM(B17:B26)</f>
        <v/>
      </c>
      <c r="C27" s="34">
        <f>SUM(C17:C26)</f>
        <v/>
      </c>
      <c r="D27" s="34">
        <f>SUM(D17:D26)</f>
        <v/>
      </c>
      <c r="E27" s="35">
        <f>SUM(E17:E26)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78" customWidth="1" min="2" max="2"/>
  </cols>
  <sheetData>
    <row r="1" ht="36" customHeight="1">
      <c r="A1" s="36" t="inlineStr">
        <is>
          <t>KiwiSaver Contributions Tracker — User Guide</t>
        </is>
      </c>
    </row>
    <row r="2" ht="22" customHeight="1">
      <c r="A2" s="37" t="inlineStr">
        <is>
          <t>OVERVIEW</t>
        </is>
      </c>
      <c r="B2" s="38" t="inlineStr"/>
    </row>
    <row r="3" ht="36" customHeight="1">
      <c r="A3" s="39" t="inlineStr">
        <is>
          <t>Purpose:</t>
        </is>
      </c>
      <c r="B3" s="40" t="inlineStr">
        <is>
          <t>This workbook helps New Zealand payroll and HR administrators track KiwiSaver deductions and employer contributions for each employee per pay period, in line with Inland Revenue (IR) requirements.</t>
        </is>
      </c>
    </row>
    <row r="4" ht="22" customHeight="1">
      <c r="A4" s="41" t="inlineStr"/>
      <c r="B4" s="42" t="inlineStr"/>
    </row>
    <row r="5" ht="22" customHeight="1">
      <c r="A5" s="37" t="inlineStr">
        <is>
          <t>HOW TO USE</t>
        </is>
      </c>
      <c r="B5" s="38" t="inlineStr"/>
    </row>
    <row r="6" ht="36" customHeight="1">
      <c r="A6" s="41" t="inlineStr">
        <is>
          <t>Contributions Sheet:</t>
        </is>
      </c>
      <c r="B6" s="42" t="inlineStr">
        <is>
          <t>Enter each employee's pay details in the Contributions sheet. Input cells are highlighted in pale yellow. Calculated columns (Employee Contribution, Employer Contribution, Total, Status) update automatically.</t>
        </is>
      </c>
    </row>
    <row r="7" ht="36" customHeight="1">
      <c r="A7" s="39" t="inlineStr">
        <is>
          <t>Pay Date / Pay Period Start:</t>
        </is>
      </c>
      <c r="B7" s="40" t="inlineStr">
        <is>
          <t>Enter dates in DD/MM/YYYY format. The Pay Date is when the employee is paid; Pay Period Start is the beginning of the pay cycle.</t>
        </is>
      </c>
    </row>
    <row r="8" ht="36" customHeight="1">
      <c r="A8" s="41" t="inlineStr">
        <is>
          <t>Gross Pay (NZD):</t>
        </is>
      </c>
      <c r="B8" s="42" t="inlineStr">
        <is>
          <t>Enter the employee's gross pay for the period in NZD. Do not include GST — KiwiSaver contributions are calculated on gross earnings before tax.</t>
        </is>
      </c>
    </row>
    <row r="9" ht="36" customHeight="1">
      <c r="A9" s="39" t="inlineStr">
        <is>
          <t>Employee KiwiSaver Rate %:</t>
        </is>
      </c>
      <c r="B9" s="40" t="inlineStr">
        <is>
          <t>Enter the employee's chosen contribution rate as a decimal: 3% = 0.03, 4% = 0.04, 6% = 0.06, 8% = 0.08, 10% = 0.10. The default rate is 3%.</t>
        </is>
      </c>
    </row>
    <row r="10" ht="36" customHeight="1">
      <c r="A10" s="41" t="inlineStr">
        <is>
          <t>Employer Contribution Rate %:</t>
        </is>
      </c>
      <c r="B10" s="42" t="inlineStr">
        <is>
          <t>The minimum compulsory employer contribution is 3% (0.03) of gross pay. Employers may contribute more but 3% is the statutory minimum under the KiwiSaver Act 2006.</t>
        </is>
      </c>
    </row>
    <row r="11" ht="36" customHeight="1">
      <c r="A11" s="39" t="inlineStr">
        <is>
          <t>IRD Number:</t>
        </is>
      </c>
      <c r="B11" s="40" t="inlineStr">
        <is>
          <t>Enter the employee's IRD number in the format 123-456-789. This is required for remittances to Inland Revenue via the ir-File or payroll system.</t>
        </is>
      </c>
    </row>
    <row r="12" ht="36" customHeight="1">
      <c r="A12" s="41" t="inlineStr">
        <is>
          <t>NZBN / Employer ID:</t>
        </is>
      </c>
      <c r="B12" s="42" t="inlineStr">
        <is>
          <t>Enter your organisation's NZBN (13-digit New Zealand Business Number) or Employer ID for identification and compliance purposes.</t>
        </is>
      </c>
    </row>
    <row r="13" ht="36" customHeight="1">
      <c r="A13" s="39" t="inlineStr">
        <is>
          <t>Notes:</t>
        </is>
      </c>
      <c r="B13" s="40" t="inlineStr">
        <is>
          <t>Use the Notes column to record anything relevant: e.g. 'New starter', 'Rate changed mid-period', 'Check IRD number format', or 'Opted out'.</t>
        </is>
      </c>
    </row>
    <row r="14" ht="36" customHeight="1">
      <c r="A14" s="41" t="inlineStr">
        <is>
          <t>Status Column:</t>
        </is>
      </c>
      <c r="B14" s="42" t="inlineStr">
        <is>
          <t>Automatically shows 'Active' when contributions are present, or 'Check' if there is an issue. Rows flagged as 'Check' are highlighted in red — review these before submitting to IR.</t>
        </is>
      </c>
    </row>
    <row r="15" ht="22" customHeight="1">
      <c r="A15" s="39" t="inlineStr"/>
      <c r="B15" s="40" t="inlineStr"/>
    </row>
    <row r="16" ht="22" customHeight="1">
      <c r="A16" s="37" t="inlineStr">
        <is>
          <t>KIWISAVER REMINDERS</t>
        </is>
      </c>
      <c r="B16" s="38" t="inlineStr"/>
    </row>
    <row r="17" ht="36" customHeight="1">
      <c r="A17" s="39" t="inlineStr">
        <is>
          <t>Employee Rates:</t>
        </is>
      </c>
      <c r="B17" s="40" t="inlineStr">
        <is>
          <t>Employees may choose 3%, 4%, 6%, 8%, or 10% of gross pay. New employees are auto-enrolled at 3% unless they choose a different rate or opt out within 56 days.</t>
        </is>
      </c>
    </row>
    <row r="18" ht="36" customHeight="1">
      <c r="A18" s="41" t="inlineStr">
        <is>
          <t>Employer Rates:</t>
        </is>
      </c>
      <c r="B18" s="42" t="inlineStr">
        <is>
          <t>Employers must contribute at least 3% of the employee's gross pay. This is separate from the employee's own contribution.</t>
        </is>
      </c>
    </row>
    <row r="19" ht="36" customHeight="1">
      <c r="A19" s="39" t="inlineStr">
        <is>
          <t>Employer Superannuation Contribution Tax (ESCT):</t>
        </is>
      </c>
      <c r="B19" s="40" t="inlineStr">
        <is>
          <t>Employer contributions are subject to ESCT (formerly specified superannuation contribution withholding tax). The ESCT rate depends on the employee's total remuneration. Consult your tax adviser.</t>
        </is>
      </c>
    </row>
    <row r="20" ht="22" customHeight="1">
      <c r="A20" s="41" t="inlineStr">
        <is>
          <t>GST:</t>
        </is>
      </c>
      <c r="B20" s="42" t="inlineStr">
        <is>
          <t>GST does not apply to KiwiSaver deductions or employer contributions.</t>
        </is>
      </c>
    </row>
    <row r="21" ht="36" customHeight="1">
      <c r="A21" s="39" t="inlineStr">
        <is>
          <t>Record Keeping:</t>
        </is>
      </c>
      <c r="B21" s="40" t="inlineStr">
        <is>
          <t>You are required to keep payroll and KiwiSaver records for a minimum of 7 years under the Tax Administration Act 1994.</t>
        </is>
      </c>
    </row>
    <row r="22" ht="36" customHeight="1">
      <c r="A22" s="41" t="inlineStr">
        <is>
          <t>Payday Filing:</t>
        </is>
      </c>
      <c r="B22" s="42" t="inlineStr">
        <is>
          <t>Since 1 April 2019, most employers must file employment income information (EI) to Inland Revenue each payday via myIR or compatible payroll software.</t>
        </is>
      </c>
    </row>
    <row r="23" ht="22" customHeight="1">
      <c r="A23" s="39" t="inlineStr"/>
      <c r="B23" s="40" t="inlineStr"/>
    </row>
    <row r="24" ht="22" customHeight="1">
      <c r="A24" s="37" t="inlineStr">
        <is>
          <t>SUMMARY SHEET</t>
        </is>
      </c>
      <c r="B24" s="38" t="inlineStr"/>
    </row>
    <row r="25" ht="36" customHeight="1">
      <c r="A25" s="39" t="inlineStr">
        <is>
          <t>Summary Sheet:</t>
        </is>
      </c>
      <c r="B25" s="40" t="inlineStr">
        <is>
          <t>The Summary sheet automatically calculates totals, averages, and per-employee breakdowns from the data you enter in the Contributions sheet. Charts update automatically.</t>
        </is>
      </c>
    </row>
    <row r="26" ht="36" customHeight="1">
      <c r="A26" s="41" t="inlineStr">
        <is>
          <t>Missing IRD Numbers:</t>
        </is>
      </c>
      <c r="B26" s="42" t="inlineStr">
        <is>
          <t>The 'Entries Missing IRD Number' metric on the Summary sheet flags rows where no IRD number has been entered. These must be resolved before filing with Inland Revenue.</t>
        </is>
      </c>
    </row>
    <row r="27" ht="22" customHeight="1">
      <c r="A27" s="39" t="inlineStr"/>
      <c r="B27" s="40" t="inlineStr"/>
    </row>
    <row r="28" ht="22" customHeight="1">
      <c r="A28" s="37" t="inlineStr">
        <is>
          <t>CONTACT / RESOURCES</t>
        </is>
      </c>
      <c r="B28" s="38" t="inlineStr"/>
    </row>
    <row r="29" ht="22" customHeight="1">
      <c r="A29" s="39" t="inlineStr">
        <is>
          <t>Inland Revenue:</t>
        </is>
      </c>
      <c r="B29" s="40" t="inlineStr">
        <is>
          <t>www.ird.govt.nz/kiwisaver — for employer and employee KiwiSaver obligations.</t>
        </is>
      </c>
    </row>
    <row r="30" ht="22" customHeight="1">
      <c r="A30" s="41" t="inlineStr">
        <is>
          <t>MBIE:</t>
        </is>
      </c>
      <c r="B30" s="42" t="inlineStr">
        <is>
          <t>www.employment.govt.nz — employment relations and pay requirements.</t>
        </is>
      </c>
    </row>
    <row r="31" ht="22" customHeight="1">
      <c r="A31" s="39" t="inlineStr">
        <is>
          <t>IRD Employer Guide:</t>
        </is>
      </c>
      <c r="B31" s="40" t="inlineStr">
        <is>
          <t>IR335 — available from Inland Revenue's website.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2026-06-18T14:46:56Z</dcterms:created>
  <dcterms:modified xmlns:dcterms="http://purl.org/dc/terms/" xmlns:xsi="http://www.w3.org/2001/XMLSchema-instance" xsi:type="dcterms:W3CDTF">2026-06-18T14:46:56Z</dcterms:modified>
</cp:coreProperties>
</file>