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nciliation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Reference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5">
    <font>
      <name val="Calibri"/>
      <family val="2"/>
      <color theme="1"/>
      <sz val="11"/>
      <scheme val="minor"/>
    </font>
    <font>
      <name val="Calibri"/>
      <b val="1"/>
      <color rgb="FFFFFFFF"/>
      <sz val="14"/>
    </font>
    <font>
      <name val="Calibri"/>
      <b val="1"/>
      <color rgb="FF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FFFFFFFF"/>
      </patternFill>
    </fill>
    <fill>
      <patternFill patternType="solid">
        <fgColor rgb="0000843D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0" fontId="3" fillId="4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0" fillId="6" borderId="1" pivotButton="0" quotePrefix="0" xfId="0"/>
    <xf numFmtId="165" fontId="2" fillId="6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10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/>
    </xf>
    <xf numFmtId="0" fontId="0" fillId="0" borderId="4" pivotButton="0" quotePrefix="0" xfId="0"/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</font>
      <fill>
        <patternFill patternType="solid">
          <fgColor rgb="00DCFCE7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Employer Contribution Due vs Paid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'Summary'!B17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'Summary'!$A$18:$A$27</f>
            </numRef>
          </cat>
          <val>
            <numRef>
              <f>'Summary'!$B$18:$B$27</f>
            </numRef>
          </val>
        </ser>
        <ser>
          <idx val="1"/>
          <order val="1"/>
          <tx>
            <strRef>
              <f>'Summary'!C17</f>
            </strRef>
          </tx>
          <spPr>
            <a:solidFill xmlns:a="http://schemas.openxmlformats.org/drawingml/2006/main">
              <a:srgbClr val="FBBF24"/>
            </a:solidFill>
            <a:ln xmlns:a="http://schemas.openxmlformats.org/drawingml/2006/main">
              <a:prstDash val="solid"/>
            </a:ln>
          </spPr>
          <cat>
            <numRef>
              <f>'Summary'!$A$18:$A$27</f>
            </numRef>
          </cat>
          <val>
            <numRef>
              <f>'Summary'!$C$18:$C$27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(NZD)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Matched vs Check Status</a:t>
            </a:r>
          </a:p>
        </rich>
      </tx>
    </title>
    <plotArea>
      <doughnutChart>
        <varyColors val="1"/>
        <ser>
          <idx val="0"/>
          <order val="0"/>
          <tx>
            <strRef>
              <f>'Summary'!B30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'Summary'!$A$31:$A$32</f>
            </numRef>
          </cat>
          <val>
            <numRef>
              <f>'Summary'!$B$31:$B$32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15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28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8" customWidth="1" min="3" max="3"/>
    <col width="14" customWidth="1" min="4" max="4"/>
    <col width="16" customWidth="1" min="5" max="5"/>
    <col width="12" customWidth="1" min="6" max="6"/>
    <col width="18" customWidth="1" min="7" max="7"/>
    <col width="12" customWidth="1" min="8" max="8"/>
    <col width="18" customWidth="1" min="9" max="9"/>
    <col width="18" customWidth="1" min="10" max="10"/>
    <col width="14" customWidth="1" min="11" max="11"/>
    <col width="12" customWidth="1" min="12" max="12"/>
    <col width="28" customWidth="1" min="13" max="13"/>
  </cols>
  <sheetData>
    <row r="1" ht="28" customHeight="1">
      <c r="A1" s="1" t="inlineStr">
        <is>
          <t>KiwiSaver Employer Contribution Reconciliation — 2026</t>
        </is>
      </c>
      <c r="B1" s="32" t="n"/>
      <c r="C1" s="32" t="n"/>
      <c r="D1" s="32" t="n"/>
      <c r="E1" s="32" t="n"/>
      <c r="F1" s="32" t="n"/>
      <c r="G1" s="32" t="n"/>
      <c r="H1" s="32" t="n"/>
      <c r="I1" s="32" t="n"/>
      <c r="J1" s="32" t="n"/>
      <c r="K1" s="32" t="n"/>
      <c r="L1" s="32" t="n"/>
      <c r="M1" s="29" t="n"/>
    </row>
    <row r="2" ht="36" customHeight="1">
      <c r="A2" s="2" t="inlineStr">
        <is>
          <t>Pay Period End</t>
        </is>
      </c>
      <c r="B2" s="2" t="inlineStr">
        <is>
          <t>Employee Name</t>
        </is>
      </c>
      <c r="C2" s="2" t="inlineStr">
        <is>
          <t>City</t>
        </is>
      </c>
      <c r="D2" s="2" t="inlineStr">
        <is>
          <t>IRD Number</t>
        </is>
      </c>
      <c r="E2" s="2" t="inlineStr">
        <is>
          <t>Gross Pay (NZD)</t>
        </is>
      </c>
      <c r="F2" s="2" t="inlineStr">
        <is>
          <t>Employee
KiwiSaver %</t>
        </is>
      </c>
      <c r="G2" s="2" t="inlineStr">
        <is>
          <t>Employee
Contribution (NZD)</t>
        </is>
      </c>
      <c r="H2" s="2" t="inlineStr">
        <is>
          <t>Employer
KiwiSaver %</t>
        </is>
      </c>
      <c r="I2" s="2" t="inlineStr">
        <is>
          <t>Employer Contribution
Due (NZD)</t>
        </is>
      </c>
      <c r="J2" s="2" t="inlineStr">
        <is>
          <t>Employer Contribution
Paid (NZD)</t>
        </is>
      </c>
      <c r="K2" s="2" t="inlineStr">
        <is>
          <t>Variance
(NZD)</t>
        </is>
      </c>
      <c r="L2" s="2" t="inlineStr">
        <is>
          <t>Status</t>
        </is>
      </c>
      <c r="M2" s="2" t="inlineStr">
        <is>
          <t>Notes</t>
        </is>
      </c>
    </row>
    <row r="3">
      <c r="A3" s="3" t="inlineStr">
        <is>
          <t>30/01/2026</t>
        </is>
      </c>
      <c r="B3" s="4" t="inlineStr">
        <is>
          <t>Aroha Williams</t>
        </is>
      </c>
      <c r="C3" s="4" t="inlineStr">
        <is>
          <t>Auckland</t>
        </is>
      </c>
      <c r="D3" s="4" t="inlineStr">
        <is>
          <t>123-456-789</t>
        </is>
      </c>
      <c r="E3" s="5" t="n">
        <v>4800</v>
      </c>
      <c r="F3" s="6" t="n">
        <v>0.03</v>
      </c>
      <c r="G3" s="7">
        <f>E3*F3</f>
        <v/>
      </c>
      <c r="H3" s="6" t="n">
        <v>0.03</v>
      </c>
      <c r="I3" s="7">
        <f>E3*H3</f>
        <v/>
      </c>
      <c r="J3" s="5" t="n">
        <v>144</v>
      </c>
      <c r="K3" s="7">
        <f>J3-I3</f>
        <v/>
      </c>
      <c r="L3" s="4">
        <f>IF(ABS(K3)&lt;0.01,"Matched","Check")</f>
        <v/>
      </c>
      <c r="M3" s="8" t="inlineStr"/>
    </row>
    <row r="4">
      <c r="A4" s="9" t="inlineStr">
        <is>
          <t>28/02/2026</t>
        </is>
      </c>
      <c r="B4" s="10" t="inlineStr">
        <is>
          <t>Liam Thompson</t>
        </is>
      </c>
      <c r="C4" s="10" t="inlineStr">
        <is>
          <t>Wellington</t>
        </is>
      </c>
      <c r="D4" s="10" t="inlineStr">
        <is>
          <t>234-567-890</t>
        </is>
      </c>
      <c r="E4" s="5" t="n">
        <v>5200</v>
      </c>
      <c r="F4" s="6" t="n">
        <v>0.04</v>
      </c>
      <c r="G4" s="11">
        <f>E4*F4</f>
        <v/>
      </c>
      <c r="H4" s="6" t="n">
        <v>0.03</v>
      </c>
      <c r="I4" s="11">
        <f>E4*H4</f>
        <v/>
      </c>
      <c r="J4" s="5" t="n">
        <v>156</v>
      </c>
      <c r="K4" s="11">
        <f>J4-I4</f>
        <v/>
      </c>
      <c r="L4" s="10">
        <f>IF(ABS(K4)&lt;0.01,"Matched","Check")</f>
        <v/>
      </c>
      <c r="M4" s="8" t="inlineStr"/>
    </row>
    <row r="5">
      <c r="A5" s="3" t="inlineStr">
        <is>
          <t>31/03/2026</t>
        </is>
      </c>
      <c r="B5" s="4" t="inlineStr">
        <is>
          <t>Charlotte Patel</t>
        </is>
      </c>
      <c r="C5" s="4" t="inlineStr">
        <is>
          <t>Christchurch</t>
        </is>
      </c>
      <c r="D5" s="4" t="inlineStr">
        <is>
          <t>345-678-901</t>
        </is>
      </c>
      <c r="E5" s="5" t="n">
        <v>6100</v>
      </c>
      <c r="F5" s="6" t="n">
        <v>0.03</v>
      </c>
      <c r="G5" s="7">
        <f>E5*F5</f>
        <v/>
      </c>
      <c r="H5" s="6" t="n">
        <v>0.03</v>
      </c>
      <c r="I5" s="7">
        <f>E5*H5</f>
        <v/>
      </c>
      <c r="J5" s="5" t="n">
        <v>183</v>
      </c>
      <c r="K5" s="7">
        <f>J5-I5</f>
        <v/>
      </c>
      <c r="L5" s="4">
        <f>IF(ABS(K5)&lt;0.01,"Matched","Check")</f>
        <v/>
      </c>
      <c r="M5" s="8" t="inlineStr"/>
    </row>
    <row r="6">
      <c r="A6" s="9" t="inlineStr">
        <is>
          <t>30/04/2026</t>
        </is>
      </c>
      <c r="B6" s="10" t="inlineStr">
        <is>
          <t>Manaia Rangi</t>
        </is>
      </c>
      <c r="C6" s="10" t="inlineStr">
        <is>
          <t>Hamilton</t>
        </is>
      </c>
      <c r="D6" s="10" t="inlineStr">
        <is>
          <t>456-789-012</t>
        </is>
      </c>
      <c r="E6" s="5" t="n">
        <v>4350</v>
      </c>
      <c r="F6" s="6" t="n">
        <v>0.03</v>
      </c>
      <c r="G6" s="11">
        <f>E6*F6</f>
        <v/>
      </c>
      <c r="H6" s="6" t="n">
        <v>0.03</v>
      </c>
      <c r="I6" s="11">
        <f>E6*H6</f>
        <v/>
      </c>
      <c r="J6" s="5" t="n">
        <v>100.5</v>
      </c>
      <c r="K6" s="11">
        <f>J6-I6</f>
        <v/>
      </c>
      <c r="L6" s="10">
        <f>IF(ABS(K6)&lt;0.01,"Matched","Check")</f>
        <v/>
      </c>
      <c r="M6" s="8" t="inlineStr">
        <is>
          <t>Underpaid — check</t>
        </is>
      </c>
    </row>
    <row r="7">
      <c r="A7" s="3" t="inlineStr">
        <is>
          <t>31/05/2026</t>
        </is>
      </c>
      <c r="B7" s="4" t="inlineStr">
        <is>
          <t>Sophie Brown</t>
        </is>
      </c>
      <c r="C7" s="4" t="inlineStr">
        <is>
          <t>Tauranga</t>
        </is>
      </c>
      <c r="D7" s="4" t="inlineStr">
        <is>
          <t>567-890-123</t>
        </is>
      </c>
      <c r="E7" s="5" t="n">
        <v>5750</v>
      </c>
      <c r="F7" s="6" t="n">
        <v>0.08</v>
      </c>
      <c r="G7" s="7">
        <f>E7*F7</f>
        <v/>
      </c>
      <c r="H7" s="6" t="n">
        <v>0.03</v>
      </c>
      <c r="I7" s="7">
        <f>E7*H7</f>
        <v/>
      </c>
      <c r="J7" s="5" t="n">
        <v>172.5</v>
      </c>
      <c r="K7" s="7">
        <f>J7-I7</f>
        <v/>
      </c>
      <c r="L7" s="4">
        <f>IF(ABS(K7)&lt;0.01,"Matched","Check")</f>
        <v/>
      </c>
      <c r="M7" s="8" t="inlineStr"/>
    </row>
    <row r="8">
      <c r="A8" s="9" t="inlineStr">
        <is>
          <t>30/06/2026</t>
        </is>
      </c>
      <c r="B8" s="10" t="inlineStr">
        <is>
          <t>Hemi Te Aho</t>
        </is>
      </c>
      <c r="C8" s="10" t="inlineStr">
        <is>
          <t>Dunedin</t>
        </is>
      </c>
      <c r="D8" s="10" t="inlineStr">
        <is>
          <t>678-901-234</t>
        </is>
      </c>
      <c r="E8" s="5" t="n">
        <v>4100</v>
      </c>
      <c r="F8" s="6" t="n">
        <v>0.03</v>
      </c>
      <c r="G8" s="11">
        <f>E8*F8</f>
        <v/>
      </c>
      <c r="H8" s="6" t="n">
        <v>0.03</v>
      </c>
      <c r="I8" s="11">
        <f>E8*H8</f>
        <v/>
      </c>
      <c r="J8" s="5" t="n">
        <v>123</v>
      </c>
      <c r="K8" s="11">
        <f>J8-I8</f>
        <v/>
      </c>
      <c r="L8" s="10">
        <f>IF(ABS(K8)&lt;0.01,"Matched","Check")</f>
        <v/>
      </c>
      <c r="M8" s="8" t="inlineStr"/>
    </row>
    <row r="9">
      <c r="A9" s="3" t="inlineStr">
        <is>
          <t>31/07/2026</t>
        </is>
      </c>
      <c r="B9" s="4" t="inlineStr">
        <is>
          <t>Olivia Miller</t>
        </is>
      </c>
      <c r="C9" s="4" t="inlineStr">
        <is>
          <t>Palmerston North</t>
        </is>
      </c>
      <c r="D9" s="4" t="inlineStr">
        <is>
          <t>789-012-345</t>
        </is>
      </c>
      <c r="E9" s="5" t="n">
        <v>5900</v>
      </c>
      <c r="F9" s="6" t="n">
        <v>0.04</v>
      </c>
      <c r="G9" s="7">
        <f>E9*F9</f>
        <v/>
      </c>
      <c r="H9" s="6" t="n">
        <v>0.03</v>
      </c>
      <c r="I9" s="7">
        <f>E9*H9</f>
        <v/>
      </c>
      <c r="J9" s="5" t="n">
        <v>200</v>
      </c>
      <c r="K9" s="7">
        <f>J9-I9</f>
        <v/>
      </c>
      <c r="L9" s="4">
        <f>IF(ABS(K9)&lt;0.01,"Matched","Check")</f>
        <v/>
      </c>
      <c r="M9" s="8" t="inlineStr">
        <is>
          <t>Overpaid — check</t>
        </is>
      </c>
    </row>
    <row r="10">
      <c r="A10" s="9" t="inlineStr">
        <is>
          <t>31/08/2026</t>
        </is>
      </c>
      <c r="B10" s="10" t="inlineStr">
        <is>
          <t>Tama Davis</t>
        </is>
      </c>
      <c r="C10" s="10" t="inlineStr">
        <is>
          <t>Napier</t>
        </is>
      </c>
      <c r="D10" s="10" t="inlineStr">
        <is>
          <t>890-123-456</t>
        </is>
      </c>
      <c r="E10" s="5" t="n">
        <v>4600</v>
      </c>
      <c r="F10" s="6" t="n">
        <v>0.03</v>
      </c>
      <c r="G10" s="11">
        <f>E10*F10</f>
        <v/>
      </c>
      <c r="H10" s="6" t="n">
        <v>0.03</v>
      </c>
      <c r="I10" s="11">
        <f>E10*H10</f>
        <v/>
      </c>
      <c r="J10" s="5" t="n">
        <v>138</v>
      </c>
      <c r="K10" s="11">
        <f>J10-I10</f>
        <v/>
      </c>
      <c r="L10" s="10">
        <f>IF(ABS(K10)&lt;0.01,"Matched","Check")</f>
        <v/>
      </c>
      <c r="M10" s="8" t="inlineStr"/>
    </row>
    <row r="11">
      <c r="A11" s="3" t="inlineStr">
        <is>
          <t>30/09/2026</t>
        </is>
      </c>
      <c r="B11" s="4" t="inlineStr">
        <is>
          <t>Emma Wilson</t>
        </is>
      </c>
      <c r="C11" s="4" t="inlineStr">
        <is>
          <t>Nelson</t>
        </is>
      </c>
      <c r="D11" s="4" t="inlineStr">
        <is>
          <t>901-234-567</t>
        </is>
      </c>
      <c r="E11" s="5" t="n">
        <v>5300</v>
      </c>
      <c r="F11" s="6" t="n">
        <v>0.06</v>
      </c>
      <c r="G11" s="7">
        <f>E11*F11</f>
        <v/>
      </c>
      <c r="H11" s="6" t="n">
        <v>0.03</v>
      </c>
      <c r="I11" s="7">
        <f>E11*H11</f>
        <v/>
      </c>
      <c r="J11" s="5" t="n">
        <v>159</v>
      </c>
      <c r="K11" s="7">
        <f>J11-I11</f>
        <v/>
      </c>
      <c r="L11" s="4">
        <f>IF(ABS(K11)&lt;0.01,"Matched","Check")</f>
        <v/>
      </c>
      <c r="M11" s="8" t="inlineStr"/>
    </row>
    <row r="12">
      <c r="A12" s="9" t="inlineStr">
        <is>
          <t>31/10/2026</t>
        </is>
      </c>
      <c r="B12" s="10" t="inlineStr">
        <is>
          <t>Ngaire King</t>
        </is>
      </c>
      <c r="C12" s="10" t="inlineStr">
        <is>
          <t>Rotorua</t>
        </is>
      </c>
      <c r="D12" s="10" t="inlineStr">
        <is>
          <t>012-345-678</t>
        </is>
      </c>
      <c r="E12" s="5" t="n">
        <v>4950</v>
      </c>
      <c r="F12" s="6" t="n">
        <v>0.03</v>
      </c>
      <c r="G12" s="11">
        <f>E12*F12</f>
        <v/>
      </c>
      <c r="H12" s="6" t="n">
        <v>0.03</v>
      </c>
      <c r="I12" s="11">
        <f>E12*H12</f>
        <v/>
      </c>
      <c r="J12" s="5" t="n">
        <v>148.5</v>
      </c>
      <c r="K12" s="11">
        <f>J12-I12</f>
        <v/>
      </c>
      <c r="L12" s="10">
        <f>IF(ABS(K12)&lt;0.01,"Matched","Check")</f>
        <v/>
      </c>
      <c r="M12" s="8" t="inlineStr">
        <is>
          <t>Underpaid — check</t>
        </is>
      </c>
    </row>
    <row r="13">
      <c r="A13" s="12" t="inlineStr">
        <is>
          <t>TOTALS</t>
        </is>
      </c>
      <c r="B13" s="13" t="n"/>
      <c r="C13" s="13" t="n"/>
      <c r="D13" s="13" t="n"/>
      <c r="E13" s="14">
        <f>SUM(E3:E12)</f>
        <v/>
      </c>
      <c r="F13" s="13" t="n"/>
      <c r="G13" s="14">
        <f>SUM(G3:G12)</f>
        <v/>
      </c>
      <c r="H13" s="13" t="n"/>
      <c r="I13" s="14">
        <f>SUM(I3:I12)</f>
        <v/>
      </c>
      <c r="J13" s="14">
        <f>SUM(J3:J12)</f>
        <v/>
      </c>
      <c r="K13" s="14">
        <f>SUM(K3:K12)</f>
        <v/>
      </c>
      <c r="L13" s="13" t="n"/>
      <c r="M13" s="13" t="n"/>
    </row>
  </sheetData>
  <mergeCells count="1">
    <mergeCell ref="A1:M1"/>
  </mergeCells>
  <conditionalFormatting sqref="K3:K12">
    <cfRule type="expression" priority="1" dxfId="0" stopIfTrue="1">
      <formula>ABS(K3)&lt;0.01</formula>
    </cfRule>
    <cfRule type="expression" priority="2" dxfId="1" stopIfTrue="1">
      <formula>ABS(K3)&gt;=0.01</formula>
    </cfRule>
  </conditionalFormatting>
  <conditionalFormatting sqref="L3:L12">
    <cfRule type="expression" priority="3" dxfId="0" stopIfTrue="1">
      <formula>L3="Matched"</formula>
    </cfRule>
    <cfRule type="expression" priority="4" dxfId="1" stopIfTrue="1">
      <formula>L3="Check"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22" customWidth="1" min="2" max="2"/>
    <col width="38" customWidth="1" min="3" max="3"/>
    <col width="4" customWidth="1" min="4" max="4"/>
    <col width="18" customWidth="1" min="5" max="5"/>
    <col width="18" customWidth="1" min="6" max="6"/>
  </cols>
  <sheetData>
    <row r="1" ht="28" customHeight="1">
      <c r="A1" s="1" t="inlineStr">
        <is>
          <t>KiwiSaver Reconciliation Summary — 2026</t>
        </is>
      </c>
      <c r="B1" s="32" t="n"/>
      <c r="C1" s="32" t="n"/>
      <c r="D1" s="32" t="n"/>
      <c r="E1" s="32" t="n"/>
      <c r="F1" s="29" t="n"/>
    </row>
    <row r="2">
      <c r="A2" s="12" t="inlineStr">
        <is>
          <t>Key Metrics</t>
        </is>
      </c>
      <c r="B2" s="32" t="n"/>
      <c r="C2" s="32" t="n"/>
      <c r="D2" s="32" t="n"/>
      <c r="E2" s="32" t="n"/>
      <c r="F2" s="29" t="n"/>
    </row>
    <row r="3">
      <c r="A3" s="15" t="inlineStr">
        <is>
          <t>Metric</t>
        </is>
      </c>
      <c r="B3" s="15" t="inlineStr">
        <is>
          <t>Value</t>
        </is>
      </c>
      <c r="C3" s="15" t="inlineStr">
        <is>
          <t>Notes</t>
        </is>
      </c>
    </row>
    <row r="4">
      <c r="A4" s="16" t="inlineStr">
        <is>
          <t>Total Employees Reconciled</t>
        </is>
      </c>
      <c r="B4" s="17">
        <f>COUNTA(Reconciliation!B3:B12)</f>
        <v/>
      </c>
      <c r="C4" s="18" t="inlineStr">
        <is>
          <t>Count of employees in reconciliation</t>
        </is>
      </c>
    </row>
    <row r="5">
      <c r="A5" s="19" t="inlineStr">
        <is>
          <t>Total Gross Pay (NZD)</t>
        </is>
      </c>
      <c r="B5" s="20">
        <f>SUM(Reconciliation!E3:E12)</f>
        <v/>
      </c>
      <c r="C5" s="21" t="inlineStr">
        <is>
          <t>Sum of all gross pay</t>
        </is>
      </c>
    </row>
    <row r="6">
      <c r="A6" s="16" t="inlineStr">
        <is>
          <t>Total Employee Contributions (NZD)</t>
        </is>
      </c>
      <c r="B6" s="20">
        <f>SUM(Reconciliation!G3:G12)</f>
        <v/>
      </c>
      <c r="C6" s="18" t="inlineStr">
        <is>
          <t>Sum of employee KiwiSaver contributions</t>
        </is>
      </c>
    </row>
    <row r="7">
      <c r="A7" s="19" t="inlineStr">
        <is>
          <t>Total Employer Contributions Due (NZD)</t>
        </is>
      </c>
      <c r="B7" s="20">
        <f>SUM(Reconciliation!I3:I12)</f>
        <v/>
      </c>
      <c r="C7" s="21" t="inlineStr">
        <is>
          <t>Sum of employer contributions due</t>
        </is>
      </c>
    </row>
    <row r="8">
      <c r="A8" s="16" t="inlineStr">
        <is>
          <t>Total Employer Contributions Paid (NZD)</t>
        </is>
      </c>
      <c r="B8" s="20">
        <f>SUM(Reconciliation!J3:J12)</f>
        <v/>
      </c>
      <c r="C8" s="18" t="inlineStr">
        <is>
          <t>Sum of employer contributions paid</t>
        </is>
      </c>
    </row>
    <row r="9">
      <c r="A9" s="19" t="inlineStr">
        <is>
          <t>Total Variance (NZD)</t>
        </is>
      </c>
      <c r="B9" s="20">
        <f>SUM(Reconciliation!K3:K12)</f>
        <v/>
      </c>
      <c r="C9" s="21" t="inlineStr">
        <is>
          <t>Paid minus Due (positive = overpaid)</t>
        </is>
      </c>
    </row>
    <row r="10">
      <c r="A10" s="16" t="inlineStr">
        <is>
          <t>Matched Count</t>
        </is>
      </c>
      <c r="B10" s="17">
        <f>COUNTIF(Reconciliation!L3:L12,"Matched")</f>
        <v/>
      </c>
      <c r="C10" s="18" t="inlineStr">
        <is>
          <t>Employees with zero variance</t>
        </is>
      </c>
    </row>
    <row r="11">
      <c r="A11" s="19" t="inlineStr">
        <is>
          <t>Check Count</t>
        </is>
      </c>
      <c r="B11" s="17">
        <f>COUNTIF(Reconciliation!L3:L12,"Check")</f>
        <v/>
      </c>
      <c r="C11" s="21" t="inlineStr">
        <is>
          <t>Employees with variance — requires review</t>
        </is>
      </c>
    </row>
    <row r="12">
      <c r="A12" s="16" t="inlineStr">
        <is>
          <t>Average Employer Rate</t>
        </is>
      </c>
      <c r="B12" s="22">
        <f>AVERAGE(Reconciliation!H3:H12)</f>
        <v/>
      </c>
      <c r="C12" s="18" t="inlineStr">
        <is>
          <t>Average employer KiwiSaver %</t>
        </is>
      </c>
    </row>
    <row r="13">
      <c r="A13" s="19" t="inlineStr">
        <is>
          <t>Match Rate</t>
        </is>
      </c>
      <c r="B13" s="22">
        <f>IFERROR(B10/B4,0)</f>
        <v/>
      </c>
      <c r="C13" s="21" t="inlineStr">
        <is>
          <t>Matched / Total Employees</t>
        </is>
      </c>
    </row>
    <row r="14"/>
    <row r="15"/>
    <row r="16">
      <c r="A16" s="12" t="inlineStr">
        <is>
          <t>Employer Contribution Due vs Paid by Employee</t>
        </is>
      </c>
      <c r="B16" s="32" t="n"/>
      <c r="C16" s="32" t="n"/>
      <c r="D16" s="32" t="n"/>
      <c r="E16" s="32" t="n"/>
      <c r="F16" s="29" t="n"/>
    </row>
    <row r="17">
      <c r="A17" s="15" t="inlineStr">
        <is>
          <t>Employee Name</t>
        </is>
      </c>
      <c r="B17" s="15" t="inlineStr">
        <is>
          <t>Due (NZD)</t>
        </is>
      </c>
      <c r="C17" s="15" t="inlineStr">
        <is>
          <t>Paid (NZD)</t>
        </is>
      </c>
    </row>
    <row r="18">
      <c r="A18" s="18" t="inlineStr">
        <is>
          <t>Aroha Williams</t>
        </is>
      </c>
      <c r="B18" s="23">
        <f>Reconciliation!I3</f>
        <v/>
      </c>
      <c r="C18" s="23">
        <f>Reconciliation!J3</f>
        <v/>
      </c>
    </row>
    <row r="19">
      <c r="A19" s="21" t="inlineStr">
        <is>
          <t>Liam Thompson</t>
        </is>
      </c>
      <c r="B19" s="24">
        <f>Reconciliation!I4</f>
        <v/>
      </c>
      <c r="C19" s="24">
        <f>Reconciliation!J4</f>
        <v/>
      </c>
    </row>
    <row r="20">
      <c r="A20" s="18" t="inlineStr">
        <is>
          <t>Charlotte Patel</t>
        </is>
      </c>
      <c r="B20" s="23">
        <f>Reconciliation!I5</f>
        <v/>
      </c>
      <c r="C20" s="23">
        <f>Reconciliation!J5</f>
        <v/>
      </c>
    </row>
    <row r="21">
      <c r="A21" s="21" t="inlineStr">
        <is>
          <t>Manaia Rangi</t>
        </is>
      </c>
      <c r="B21" s="24">
        <f>Reconciliation!I6</f>
        <v/>
      </c>
      <c r="C21" s="24">
        <f>Reconciliation!J6</f>
        <v/>
      </c>
    </row>
    <row r="22">
      <c r="A22" s="18" t="inlineStr">
        <is>
          <t>Sophie Brown</t>
        </is>
      </c>
      <c r="B22" s="23">
        <f>Reconciliation!I7</f>
        <v/>
      </c>
      <c r="C22" s="23">
        <f>Reconciliation!J7</f>
        <v/>
      </c>
    </row>
    <row r="23">
      <c r="A23" s="21" t="inlineStr">
        <is>
          <t>Hemi Te Aho</t>
        </is>
      </c>
      <c r="B23" s="24">
        <f>Reconciliation!I8</f>
        <v/>
      </c>
      <c r="C23" s="24">
        <f>Reconciliation!J8</f>
        <v/>
      </c>
    </row>
    <row r="24">
      <c r="A24" s="18" t="inlineStr">
        <is>
          <t>Olivia Miller</t>
        </is>
      </c>
      <c r="B24" s="23">
        <f>Reconciliation!I9</f>
        <v/>
      </c>
      <c r="C24" s="23">
        <f>Reconciliation!J9</f>
        <v/>
      </c>
    </row>
    <row r="25">
      <c r="A25" s="21" t="inlineStr">
        <is>
          <t>Tama Davis</t>
        </is>
      </c>
      <c r="B25" s="24">
        <f>Reconciliation!I10</f>
        <v/>
      </c>
      <c r="C25" s="24">
        <f>Reconciliation!J10</f>
        <v/>
      </c>
    </row>
    <row r="26">
      <c r="A26" s="18" t="inlineStr">
        <is>
          <t>Emma Wilson</t>
        </is>
      </c>
      <c r="B26" s="23">
        <f>Reconciliation!I11</f>
        <v/>
      </c>
      <c r="C26" s="23">
        <f>Reconciliation!J11</f>
        <v/>
      </c>
    </row>
    <row r="27">
      <c r="A27" s="21" t="inlineStr">
        <is>
          <t>Ngaire King</t>
        </is>
      </c>
      <c r="B27" s="24">
        <f>Reconciliation!I12</f>
        <v/>
      </c>
      <c r="C27" s="24">
        <f>Reconciliation!J12</f>
        <v/>
      </c>
    </row>
    <row r="28"/>
    <row r="29">
      <c r="A29" s="12" t="inlineStr">
        <is>
          <t>Status Summary</t>
        </is>
      </c>
      <c r="B29" s="32" t="n"/>
      <c r="C29" s="29" t="n"/>
    </row>
    <row r="30">
      <c r="A30" s="15" t="inlineStr">
        <is>
          <t>Status</t>
        </is>
      </c>
      <c r="B30" s="15" t="inlineStr">
        <is>
          <t>Count</t>
        </is>
      </c>
    </row>
    <row r="31">
      <c r="A31" s="25" t="inlineStr">
        <is>
          <t>Matched</t>
        </is>
      </c>
      <c r="B31" s="26">
        <f>COUNTIF(Reconciliation!L3:L12,"Matched")</f>
        <v/>
      </c>
    </row>
    <row r="32">
      <c r="A32" s="25" t="inlineStr">
        <is>
          <t>Check</t>
        </is>
      </c>
      <c r="B32" s="26">
        <f>COUNTIF(Reconciliation!L3:L12,"Check")</f>
        <v/>
      </c>
    </row>
  </sheetData>
  <mergeCells count="4">
    <mergeCell ref="A1:F1"/>
    <mergeCell ref="A2:F2"/>
    <mergeCell ref="A16:F16"/>
    <mergeCell ref="A29:C29"/>
  </mergeCells>
  <conditionalFormatting sqref="B9">
    <cfRule type="expression" priority="1" dxfId="0" stopIfTrue="1">
      <formula>ABS(B9)&lt;0.01</formula>
    </cfRule>
    <cfRule type="expression" priority="2" dxfId="1" stopIfTrue="1">
      <formula>ABS(B9)&gt;=0.01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60" customWidth="1" min="3" max="3"/>
  </cols>
  <sheetData>
    <row r="1" ht="28" customHeight="1">
      <c r="A1" s="1" t="inlineStr">
        <is>
          <t>KiwiSaver Payroll Reference — Rates &amp; Rules</t>
        </is>
      </c>
      <c r="B1" s="32" t="n"/>
      <c r="C1" s="29" t="n"/>
    </row>
    <row r="2" ht="22" customHeight="1">
      <c r="A2" s="15" t="inlineStr">
        <is>
          <t>Item</t>
        </is>
      </c>
      <c r="B2" s="15" t="inlineStr">
        <is>
          <t>Value</t>
        </is>
      </c>
      <c r="C2" s="15" t="inlineStr">
        <is>
          <t>Notes</t>
        </is>
      </c>
    </row>
    <row r="3">
      <c r="A3" s="16" t="inlineStr">
        <is>
          <t>KiwiSaver Employee Default Rate</t>
        </is>
      </c>
      <c r="B3" s="27" t="inlineStr">
        <is>
          <t>3%</t>
        </is>
      </c>
      <c r="C3" s="18" t="inlineStr">
        <is>
          <t>Minimum employee contribution rate (may elect 3%, 4%, 6%, 8%, or 10%)</t>
        </is>
      </c>
    </row>
    <row r="4">
      <c r="A4" s="19" t="inlineStr">
        <is>
          <t>KiwiSaver Employer Default Rate</t>
        </is>
      </c>
      <c r="B4" s="27" t="inlineStr">
        <is>
          <t>3%</t>
        </is>
      </c>
      <c r="C4" s="21" t="inlineStr">
        <is>
          <t>Minimum compulsory employer contribution rate</t>
        </is>
      </c>
    </row>
    <row r="5">
      <c r="A5" s="16" t="inlineStr">
        <is>
          <t>Minimum Employee Contribution</t>
        </is>
      </c>
      <c r="B5" s="27" t="inlineStr">
        <is>
          <t>3%</t>
        </is>
      </c>
      <c r="C5" s="18" t="inlineStr">
        <is>
          <t>Employees cannot contribute below this rate unless on a savings suspension</t>
        </is>
      </c>
    </row>
    <row r="6">
      <c r="A6" s="19" t="inlineStr">
        <is>
          <t>Employer Contribution Calculation</t>
        </is>
      </c>
      <c r="B6" s="27" t="inlineStr">
        <is>
          <t>Gross Pay × 3%</t>
        </is>
      </c>
      <c r="C6" s="21" t="inlineStr">
        <is>
          <t>Applied per pay cycle; deducted via payroll and remitted to IRD</t>
        </is>
      </c>
    </row>
    <row r="7">
      <c r="A7" s="16" t="inlineStr">
        <is>
          <t>GST Registration Threshold</t>
        </is>
      </c>
      <c r="B7" s="27" t="inlineStr">
        <is>
          <t>$60,000</t>
        </is>
      </c>
      <c r="C7" s="18" t="inlineStr">
        <is>
          <t>Register for GST once taxable supplies exceed $60,000 per annum</t>
        </is>
      </c>
    </row>
    <row r="8">
      <c r="A8" s="19" t="inlineStr">
        <is>
          <t>PAYE / KiwiSaver Filing Frequency</t>
        </is>
      </c>
      <c r="B8" s="27" t="inlineStr">
        <is>
          <t>Per Pay Cycle</t>
        </is>
      </c>
      <c r="C8" s="21" t="inlineStr">
        <is>
          <t>Employer must file EMS with IRD each pay cycle (payday filing)</t>
        </is>
      </c>
    </row>
    <row r="9">
      <c r="A9" s="16" t="inlineStr">
        <is>
          <t>Record Retention Requirement</t>
        </is>
      </c>
      <c r="B9" s="27" t="inlineStr">
        <is>
          <t>7 Years</t>
        </is>
      </c>
      <c r="C9" s="18" t="inlineStr">
        <is>
          <t>All payroll and KiwiSaver records must be retained for at least 7 years</t>
        </is>
      </c>
    </row>
    <row r="10">
      <c r="A10" s="19" t="inlineStr">
        <is>
          <t>Balance Date</t>
        </is>
      </c>
      <c r="B10" s="27" t="inlineStr">
        <is>
          <t>31/03/2026</t>
        </is>
      </c>
      <c r="C10" s="21" t="inlineStr">
        <is>
          <t>Standard New Zealand tax year end</t>
        </is>
      </c>
    </row>
    <row r="11">
      <c r="A11" s="16" t="inlineStr">
        <is>
          <t>Employer Superannuation Contribution Tax</t>
        </is>
      </c>
      <c r="B11" s="27" t="inlineStr">
        <is>
          <t>ESCT applies</t>
        </is>
      </c>
      <c r="C11" s="18" t="inlineStr">
        <is>
          <t>Employer contributions subject to ESCT at the employee's ESCT rate</t>
        </is>
      </c>
    </row>
    <row r="12">
      <c r="A12" s="19" t="inlineStr">
        <is>
          <t>Payday Filing Deadline</t>
        </is>
      </c>
      <c r="B12" s="27" t="inlineStr">
        <is>
          <t>2 Working Days</t>
        </is>
      </c>
      <c r="C12" s="21" t="inlineStr">
        <is>
          <t>EMS must be filed within 2 working days of each pay day</t>
        </is>
      </c>
    </row>
    <row r="13">
      <c r="A13" s="16" t="inlineStr">
        <is>
          <t>IRD KiwiSaver Helpline</t>
        </is>
      </c>
      <c r="B13" s="27" t="inlineStr">
        <is>
          <t>0800 549 472</t>
        </is>
      </c>
      <c r="C13" s="18" t="inlineStr">
        <is>
          <t>IRD contact for KiwiSaver employer queries</t>
        </is>
      </c>
    </row>
    <row r="14">
      <c r="A14" s="19" t="inlineStr">
        <is>
          <t>Status: Matched</t>
        </is>
      </c>
      <c r="B14" s="27" t="inlineStr">
        <is>
          <t>Variance &lt; $0.01</t>
        </is>
      </c>
      <c r="C14" s="21" t="inlineStr">
        <is>
          <t>Employer contribution paid equals contribution due within rounding</t>
        </is>
      </c>
    </row>
    <row r="15">
      <c r="A15" s="16" t="inlineStr">
        <is>
          <t>Status: Check</t>
        </is>
      </c>
      <c r="B15" s="27" t="inlineStr">
        <is>
          <t>Variance ≥ $0.01</t>
        </is>
      </c>
      <c r="C15" s="18" t="inlineStr">
        <is>
          <t>Discrepancy between amount due and amount paid — requires review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34" customWidth="1" min="1" max="1"/>
    <col width="58" customWidth="1" min="2" max="2"/>
    <col width="10" customWidth="1" min="3" max="3"/>
  </cols>
  <sheetData>
    <row r="1" ht="28" customHeight="1">
      <c r="A1" s="1" t="inlineStr">
        <is>
          <t>Instructions — KiwiSaver Employer Contribution Reconciliation Workbook</t>
        </is>
      </c>
      <c r="B1" s="32" t="n"/>
      <c r="C1" s="29" t="n"/>
    </row>
    <row r="2">
      <c r="A2" s="28" t="inlineStr">
        <is>
          <t>Reconciliation Sheet</t>
        </is>
      </c>
      <c r="B2" s="32" t="n"/>
      <c r="C2" s="29" t="n"/>
    </row>
    <row r="3">
      <c r="A3" s="15" t="inlineStr">
        <is>
          <t>Column / Item</t>
        </is>
      </c>
      <c r="B3" s="15" t="inlineStr">
        <is>
          <t>Description</t>
        </is>
      </c>
      <c r="C3" s="29" t="n"/>
    </row>
    <row r="4" ht="18" customHeight="1">
      <c r="A4" s="16" t="inlineStr">
        <is>
          <t>Pay Period End</t>
        </is>
      </c>
      <c r="B4" s="30" t="inlineStr">
        <is>
          <t>Enter the last day of the pay period in DD/MM/YYYY format.</t>
        </is>
      </c>
      <c r="C4" s="29" t="n"/>
    </row>
    <row r="5" ht="18" customHeight="1">
      <c r="A5" s="19" t="inlineStr">
        <is>
          <t>Employee Name</t>
        </is>
      </c>
      <c r="B5" s="31" t="inlineStr">
        <is>
          <t>Full name of the employee.</t>
        </is>
      </c>
      <c r="C5" s="29" t="n"/>
    </row>
    <row r="6" ht="18" customHeight="1">
      <c r="A6" s="16" t="inlineStr">
        <is>
          <t>City</t>
        </is>
      </c>
      <c r="B6" s="30" t="inlineStr">
        <is>
          <t>Employee's city or town of employment.</t>
        </is>
      </c>
      <c r="C6" s="29" t="n"/>
    </row>
    <row r="7" ht="18" customHeight="1">
      <c r="A7" s="19" t="inlineStr">
        <is>
          <t>IRD Number</t>
        </is>
      </c>
      <c r="B7" s="31" t="inlineStr">
        <is>
          <t>Employee's Inland Revenue Department number (format: NNN-NNN-NNN).</t>
        </is>
      </c>
      <c r="C7" s="29" t="n"/>
    </row>
    <row r="8" ht="18" customHeight="1">
      <c r="A8" s="16" t="inlineStr">
        <is>
          <t>Gross Pay (NZD)</t>
        </is>
      </c>
      <c r="B8" s="30" t="inlineStr">
        <is>
          <t>Total gross pay for the period before any deductions. Enter in NZD ($).</t>
        </is>
      </c>
      <c r="C8" s="29" t="n"/>
    </row>
    <row r="9" ht="18" customHeight="1">
      <c r="A9" s="19" t="inlineStr">
        <is>
          <t>Employee KiwiSaver %</t>
        </is>
      </c>
      <c r="B9" s="31" t="inlineStr">
        <is>
          <t>Employee's elected KiwiSaver contribution rate (3%, 4%, 6%, 8%, or 10%). Highlighted yellow — enter value.</t>
        </is>
      </c>
      <c r="C9" s="29" t="n"/>
    </row>
    <row r="10" ht="18" customHeight="1">
      <c r="A10" s="16" t="inlineStr">
        <is>
          <t>Employee Contribution (NZD)</t>
        </is>
      </c>
      <c r="B10" s="30" t="inlineStr">
        <is>
          <t>Calculated automatically: Gross Pay × Employee KiwiSaver %.</t>
        </is>
      </c>
      <c r="C10" s="29" t="n"/>
    </row>
    <row r="11" ht="18" customHeight="1">
      <c r="A11" s="19" t="inlineStr">
        <is>
          <t>Employer KiwiSaver %</t>
        </is>
      </c>
      <c r="B11" s="31" t="inlineStr">
        <is>
          <t>Employer contribution rate — minimum 3%. Highlighted yellow — enter value.</t>
        </is>
      </c>
      <c r="C11" s="29" t="n"/>
    </row>
    <row r="12" ht="18" customHeight="1">
      <c r="A12" s="16" t="inlineStr">
        <is>
          <t>Employer Contribution Due (NZD)</t>
        </is>
      </c>
      <c r="B12" s="30" t="inlineStr">
        <is>
          <t>Calculated automatically: Gross Pay × Employer KiwiSaver %.</t>
        </is>
      </c>
      <c r="C12" s="29" t="n"/>
    </row>
    <row r="13" ht="18" customHeight="1">
      <c r="A13" s="19" t="inlineStr">
        <is>
          <t>Employer Contribution Paid (NZD)</t>
        </is>
      </c>
      <c r="B13" s="31" t="inlineStr">
        <is>
          <t>Actual employer contribution remitted to IRD. Highlighted yellow — enter value.</t>
        </is>
      </c>
      <c r="C13" s="29" t="n"/>
    </row>
    <row r="14" ht="18" customHeight="1">
      <c r="A14" s="16" t="inlineStr">
        <is>
          <t>Variance (NZD)</t>
        </is>
      </c>
      <c r="B14" s="30" t="inlineStr">
        <is>
          <t>Calculated automatically: Paid minus Due. Positive = overpaid; negative = underpaid.</t>
        </is>
      </c>
      <c r="C14" s="29" t="n"/>
    </row>
    <row r="15" ht="18" customHeight="1">
      <c r="A15" s="19" t="inlineStr">
        <is>
          <t>Status</t>
        </is>
      </c>
      <c r="B15" s="31" t="inlineStr">
        <is>
          <t>Auto-calculated: 'Matched' if variance &lt; $0.01; 'Check' if discrepancy exists.</t>
        </is>
      </c>
      <c r="C15" s="29" t="n"/>
    </row>
    <row r="16" ht="18" customHeight="1">
      <c r="A16" s="16" t="inlineStr">
        <is>
          <t>Notes</t>
        </is>
      </c>
      <c r="B16" s="30" t="inlineStr">
        <is>
          <t>Free-text notes, e.g. reason for variance or correction actions taken.</t>
        </is>
      </c>
      <c r="C16" s="29" t="n"/>
    </row>
    <row r="17"/>
    <row r="18">
      <c r="A18" s="28" t="inlineStr">
        <is>
          <t>Summary Sheet</t>
        </is>
      </c>
      <c r="B18" s="32" t="n"/>
      <c r="C18" s="29" t="n"/>
    </row>
    <row r="19">
      <c r="A19" s="15" t="inlineStr">
        <is>
          <t>Column / Item</t>
        </is>
      </c>
      <c r="B19" s="15" t="inlineStr">
        <is>
          <t>Description</t>
        </is>
      </c>
      <c r="C19" s="29" t="n"/>
    </row>
    <row r="20" ht="18" customHeight="1">
      <c r="A20" s="16" t="inlineStr">
        <is>
          <t>Key Metrics Table</t>
        </is>
      </c>
      <c r="B20" s="30" t="inlineStr">
        <is>
          <t>Auto-calculated totals and counts drawn from the Reconciliation sheet.</t>
        </is>
      </c>
      <c r="C20" s="29" t="n"/>
    </row>
    <row r="21" ht="18" customHeight="1">
      <c r="A21" s="19" t="inlineStr">
        <is>
          <t>Matched Count</t>
        </is>
      </c>
      <c r="B21" s="31" t="inlineStr">
        <is>
          <t>Number of employees where employer contributions reconcile exactly.</t>
        </is>
      </c>
      <c r="C21" s="29" t="n"/>
    </row>
    <row r="22" ht="18" customHeight="1">
      <c r="A22" s="16" t="inlineStr">
        <is>
          <t>Check Count</t>
        </is>
      </c>
      <c r="B22" s="30" t="inlineStr">
        <is>
          <t>Number of employees where a variance exists — these require manual review.</t>
        </is>
      </c>
      <c r="C22" s="29" t="n"/>
    </row>
    <row r="23" ht="18" customHeight="1">
      <c r="A23" s="19" t="inlineStr">
        <is>
          <t>Match Rate</t>
        </is>
      </c>
      <c r="B23" s="31" t="inlineStr">
        <is>
          <t>Percentage of employees with a matched status for the period.</t>
        </is>
      </c>
      <c r="C23" s="29" t="n"/>
    </row>
    <row r="24" ht="18" customHeight="1">
      <c r="A24" s="16" t="inlineStr">
        <is>
          <t>Bar Chart</t>
        </is>
      </c>
      <c r="B24" s="30" t="inlineStr">
        <is>
          <t>Visual comparison of Employer Contribution Due vs Paid by employee.</t>
        </is>
      </c>
      <c r="C24" s="29" t="n"/>
    </row>
    <row r="25" ht="18" customHeight="1">
      <c r="A25" s="19" t="inlineStr">
        <is>
          <t>Doughnut Chart</t>
        </is>
      </c>
      <c r="B25" s="31" t="inlineStr">
        <is>
          <t>Proportion of Matched vs Check statuses for the period.</t>
        </is>
      </c>
      <c r="C25" s="29" t="n"/>
    </row>
    <row r="26"/>
    <row r="27">
      <c r="A27" s="28" t="inlineStr">
        <is>
          <t>Reference Sheet</t>
        </is>
      </c>
      <c r="B27" s="32" t="n"/>
      <c r="C27" s="29" t="n"/>
    </row>
    <row r="28">
      <c r="A28" s="15" t="inlineStr">
        <is>
          <t>Column / Item</t>
        </is>
      </c>
      <c r="B28" s="15" t="inlineStr">
        <is>
          <t>Description</t>
        </is>
      </c>
      <c r="C28" s="29" t="n"/>
    </row>
    <row r="29" ht="18" customHeight="1">
      <c r="A29" s="16" t="inlineStr">
        <is>
          <t>Rates &amp; Rules</t>
        </is>
      </c>
      <c r="B29" s="30" t="inlineStr">
        <is>
          <t>Standard KiwiSaver rates, IRD filing requirements and record retention obligations.</t>
        </is>
      </c>
      <c r="C29" s="29" t="n"/>
    </row>
    <row r="30" ht="18" customHeight="1">
      <c r="A30" s="19" t="inlineStr">
        <is>
          <t>Status Labels</t>
        </is>
      </c>
      <c r="B30" s="31" t="inlineStr">
        <is>
          <t>Definitions for 'Matched' and 'Check' status used in the Reconciliation sheet.</t>
        </is>
      </c>
      <c r="C30" s="29" t="n"/>
    </row>
    <row r="31" ht="18" customHeight="1">
      <c r="A31" s="16" t="inlineStr">
        <is>
          <t>GST Threshold</t>
        </is>
      </c>
      <c r="B31" s="30" t="inlineStr">
        <is>
          <t>Reminder of the GST registration threshold — $60,000 per annum.</t>
        </is>
      </c>
      <c r="C31" s="29" t="n"/>
    </row>
    <row r="32"/>
    <row r="33">
      <c r="A33" s="28" t="inlineStr">
        <is>
          <t>General Notes</t>
        </is>
      </c>
      <c r="B33" s="32" t="n"/>
      <c r="C33" s="29" t="n"/>
    </row>
    <row r="34">
      <c r="A34" s="15" t="inlineStr">
        <is>
          <t>Column / Item</t>
        </is>
      </c>
      <c r="B34" s="15" t="inlineStr">
        <is>
          <t>Description</t>
        </is>
      </c>
      <c r="C34" s="29" t="n"/>
    </row>
    <row r="35" ht="18" customHeight="1">
      <c r="A35" s="16" t="inlineStr">
        <is>
          <t>NZ Date Format</t>
        </is>
      </c>
      <c r="B35" s="30" t="inlineStr">
        <is>
          <t>All dates are in DD/MM/YYYY format as per New Zealand standard.</t>
        </is>
      </c>
      <c r="C35" s="29" t="n"/>
    </row>
    <row r="36" ht="18" customHeight="1">
      <c r="A36" s="19" t="inlineStr">
        <is>
          <t>Currency</t>
        </is>
      </c>
      <c r="B36" s="31" t="inlineStr">
        <is>
          <t>All monetary values are in New Zealand Dollars (NZD, $).</t>
        </is>
      </c>
      <c r="C36" s="29" t="n"/>
    </row>
    <row r="37" ht="18" customHeight="1">
      <c r="A37" s="16" t="inlineStr">
        <is>
          <t>Payday Filing</t>
        </is>
      </c>
      <c r="B37" s="30" t="inlineStr">
        <is>
          <t>Employer must file an Employer Monthly Schedule (EMS) with IRD each pay cycle.</t>
        </is>
      </c>
      <c r="C37" s="29" t="n"/>
    </row>
    <row r="38" ht="18" customHeight="1">
      <c r="A38" s="19" t="inlineStr">
        <is>
          <t>ESCT</t>
        </is>
      </c>
      <c r="B38" s="31" t="inlineStr">
        <is>
          <t>Employer Superannuation Contribution Tax applies to employer KiwiSaver contributions.</t>
        </is>
      </c>
      <c r="C38" s="29" t="n"/>
    </row>
    <row r="39" ht="18" customHeight="1">
      <c r="A39" s="16" t="inlineStr">
        <is>
          <t>Record Keeping</t>
        </is>
      </c>
      <c r="B39" s="30" t="inlineStr">
        <is>
          <t>Retain all payroll and KiwiSaver records for a minimum of 7 years per IRD requirements.</t>
        </is>
      </c>
      <c r="C39" s="29" t="n"/>
    </row>
  </sheetData>
  <mergeCells count="36"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8:C18"/>
    <mergeCell ref="B19:C19"/>
    <mergeCell ref="B20:C20"/>
    <mergeCell ref="B21:C21"/>
    <mergeCell ref="B22:C22"/>
    <mergeCell ref="B23:C23"/>
    <mergeCell ref="B24:C24"/>
    <mergeCell ref="B25:C25"/>
    <mergeCell ref="A27:C27"/>
    <mergeCell ref="B28:C28"/>
    <mergeCell ref="B29:C29"/>
    <mergeCell ref="B30:C30"/>
    <mergeCell ref="B31:C31"/>
    <mergeCell ref="A33:C33"/>
    <mergeCell ref="B34:C34"/>
    <mergeCell ref="B35:C35"/>
    <mergeCell ref="B36:C36"/>
    <mergeCell ref="B37:C37"/>
    <mergeCell ref="B38:C38"/>
    <mergeCell ref="B39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2026-06-22T05:55:48Z</dcterms:created>
  <dcterms:modified xmlns:dcterms="http://purl.org/dc/terms/" xmlns:xsi="http://www.w3.org/2001/XMLSchema-instance" xsi:type="dcterms:W3CDTF">2026-06-22T05:55:48Z</dcterms:modified>
</cp:coreProperties>
</file>