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ch Draw" sheetId="1" state="visible" r:id="rId1"/>
    <sheet xmlns:r="http://schemas.openxmlformats.org/officeDocument/2006/relationships" name="Roster" sheetId="2" state="visible" r:id="rId2"/>
    <sheet xmlns:r="http://schemas.openxmlformats.org/officeDocument/2006/relationships" name="Dashboard &amp; 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$#,##0.00"/>
    <numFmt numFmtId="166" formatCode="0.0%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1"/>
    </font>
    <font>
      <name val="Aptos"/>
      <color rgb="001F2937"/>
      <sz val="10"/>
    </font>
    <font>
      <name val="Aptos"/>
      <b val="1"/>
      <color rgb="000F766E"/>
      <sz val="14"/>
    </font>
  </fonts>
  <fills count="7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4B8A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18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165" fontId="3" fillId="4" borderId="1" applyAlignment="1" pivotButton="0" quotePrefix="0" xfId="0">
      <alignment horizontal="center" vertical="center" wrapText="1"/>
    </xf>
    <xf numFmtId="3" fontId="3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165" fontId="3" fillId="3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 wrapText="1"/>
    </xf>
    <xf numFmtId="3" fontId="3" fillId="5" borderId="1" applyAlignment="1" pivotButton="0" quotePrefix="0" xfId="0">
      <alignment horizontal="right" vertical="center"/>
    </xf>
    <xf numFmtId="3" fontId="3" fillId="3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164" fontId="3" fillId="3" borderId="1" applyAlignment="1" pivotButton="0" quotePrefix="0" xfId="0">
      <alignment horizontal="center" vertical="center" wrapText="1"/>
    </xf>
    <xf numFmtId="164" fontId="3" fillId="5" borderId="1" applyAlignment="1" pivotButton="0" quotePrefix="0" xfId="0">
      <alignment horizontal="center" vertical="center" wrapText="1"/>
    </xf>
    <xf numFmtId="166" fontId="3" fillId="3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center" vertical="center" wrapText="1"/>
    </xf>
    <xf numFmtId="3" fontId="4" fillId="5" borderId="1" applyAlignment="1" pivotButton="0" quotePrefix="0" xfId="0">
      <alignment horizontal="center" vertical="center" wrapText="1"/>
    </xf>
    <xf numFmtId="166" fontId="4" fillId="5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center" vertical="center" wrapText="1"/>
    </xf>
    <xf numFmtId="165" fontId="3" fillId="3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164" fontId="3" fillId="3" borderId="1" applyAlignment="1" pivotButton="0" quotePrefix="0" xfId="0">
      <alignment horizontal="center" vertical="center" wrapText="1"/>
    </xf>
    <xf numFmtId="164" fontId="3" fillId="5" borderId="1" applyAlignment="1" pivotButton="0" quotePrefix="0" xfId="0">
      <alignment horizontal="center" vertical="center" wrapText="1"/>
    </xf>
    <xf numFmtId="166" fontId="3" fillId="3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FFFFFF"/>
        <sz val="10"/>
      </font>
      <fill>
        <patternFill patternType="solid">
          <fgColor rgb="0022C55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Estimated Attendance by Fixture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'Match Draw'!O2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'Match Draw'!$A$3:$A$112</f>
            </numRef>
          </cat>
          <val>
            <numRef>
              <f>'Match Draw'!$O$3:$O$112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Match ID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Attendance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Match Status Distribution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 &amp; Instructions'!K3</f>
            </strRef>
          </tx>
          <spPr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'Dashboard &amp; Instructions'!$J$4:$J$7</f>
            </numRef>
          </cat>
          <val>
            <numRef>
              <f>'Dashboard &amp; Instructions'!$K$4:$K$7</f>
            </numRef>
          </val>
        </ser>
        <dLbls>
          <showPercent val="1"/>
        </dLbls>
        <firstSliceAng val="0"/>
        <holeSize val="55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6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6</row>
      <rowOff>0</rowOff>
    </from>
    <ext cx="36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Draw" displayName="tblDraw" ref="A2:Q112" headerRowCount="1">
  <autoFilter ref="A2:Q112"/>
  <tableColumns count="17">
    <tableColumn id="1" name="Match ID"/>
    <tableColumn id="2" name="Date"/>
    <tableColumn id="3" name="Day"/>
    <tableColumn id="4" name="Start Time"/>
    <tableColumn id="5" name="Venue"/>
    <tableColumn id="6" name="Home Team"/>
    <tableColumn id="7" name="Away Team"/>
    <tableColumn id="8" name="Grade"/>
    <tableColumn id="9" name="Umpire"/>
    <tableColumn id="10" name="Scorer"/>
    <tableColumn id="11" name="Duty Team"/>
    <tableColumn id="12" name="Transport Coordinator"/>
    <tableColumn id="13" name="Status"/>
    <tableColumn id="14" name="Match Fee (NZD)"/>
    <tableColumn id="15" name="Estimated Attendance"/>
    <tableColumn id="16" name="Notes"/>
    <tableColumn id="17" name="Duty Check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id="2" name="tblRoster" displayName="tblRoster" ref="A2:N112" headerRowCount="1">
  <autoFilter ref="A2:N112"/>
  <tableColumns count="14">
    <tableColumn id="1" name="Roster ID"/>
    <tableColumn id="2" name="Match ID"/>
    <tableColumn id="3" name="Match Date"/>
    <tableColumn id="4" name="Player / Volunteer"/>
    <tableColumn id="5" name="Role"/>
    <tableColumn id="6" name="Team"/>
    <tableColumn id="7" name="Availability"/>
    <tableColumn id="8" name="Confirmed"/>
    <tableColumn id="9" name="Mobile"/>
    <tableColumn id="10" name="Email"/>
    <tableColumn id="11" name="Travel Required"/>
    <tableColumn id="12" name="Mileage Reimbursement (NZD)"/>
    <tableColumn id="13" name="Roster Notes"/>
    <tableColumn id="14" name="Confirmation Check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1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34" customWidth="1" min="5" max="5"/>
    <col width="22" customWidth="1" min="6" max="6"/>
    <col width="22" customWidth="1" min="7" max="7"/>
    <col width="13" customWidth="1" min="8" max="8"/>
    <col width="20" customWidth="1" min="9" max="9"/>
    <col width="20" customWidth="1" min="10" max="10"/>
    <col width="22" customWidth="1" min="11" max="11"/>
    <col width="24" customWidth="1" min="12" max="12"/>
    <col width="14" customWidth="1" min="13" max="13"/>
    <col width="17" customWidth="1" min="14" max="14"/>
    <col width="20" customWidth="1" min="15" max="15"/>
    <col width="28" customWidth="1" min="16" max="16"/>
    <col width="16" customWidth="1" min="17" max="17"/>
  </cols>
  <sheetData>
    <row r="1" ht="26" customHeight="1">
      <c r="A1" s="1" t="inlineStr">
        <is>
          <t>Aroha Netball Club | 2026 Match Draw</t>
        </is>
      </c>
    </row>
    <row r="2">
      <c r="A2" s="2" t="inlineStr">
        <is>
          <t>Match ID</t>
        </is>
      </c>
      <c r="B2" s="2" t="inlineStr">
        <is>
          <t>Date</t>
        </is>
      </c>
      <c r="C2" s="2" t="inlineStr">
        <is>
          <t>Day</t>
        </is>
      </c>
      <c r="D2" s="2" t="inlineStr">
        <is>
          <t>Start Time</t>
        </is>
      </c>
      <c r="E2" s="2" t="inlineStr">
        <is>
          <t>Venue</t>
        </is>
      </c>
      <c r="F2" s="2" t="inlineStr">
        <is>
          <t>Home Team</t>
        </is>
      </c>
      <c r="G2" s="2" t="inlineStr">
        <is>
          <t>Away Team</t>
        </is>
      </c>
      <c r="H2" s="2" t="inlineStr">
        <is>
          <t>Grade</t>
        </is>
      </c>
      <c r="I2" s="2" t="inlineStr">
        <is>
          <t>Umpire</t>
        </is>
      </c>
      <c r="J2" s="2" t="inlineStr">
        <is>
          <t>Scorer</t>
        </is>
      </c>
      <c r="K2" s="2" t="inlineStr">
        <is>
          <t>Duty Team</t>
        </is>
      </c>
      <c r="L2" s="2" t="inlineStr">
        <is>
          <t>Transport Coordinator</t>
        </is>
      </c>
      <c r="M2" s="2" t="inlineStr">
        <is>
          <t>Status</t>
        </is>
      </c>
      <c r="N2" s="2" t="inlineStr">
        <is>
          <t>Match Fee (NZD)</t>
        </is>
      </c>
      <c r="O2" s="2" t="inlineStr">
        <is>
          <t>Estimated Attendance</t>
        </is>
      </c>
      <c r="P2" s="2" t="inlineStr">
        <is>
          <t>Notes</t>
        </is>
      </c>
      <c r="Q2" s="2" t="inlineStr">
        <is>
          <t>Duty Check</t>
        </is>
      </c>
    </row>
    <row r="3">
      <c r="A3" s="3" t="inlineStr">
        <is>
          <t>MD-2026-001</t>
        </is>
      </c>
      <c r="B3" s="25" t="n">
        <v>46095</v>
      </c>
      <c r="C3" s="5">
        <f>IF(B3="","",TEXT(B3,"dddd"))</f>
        <v/>
      </c>
      <c r="D3" s="6" t="n">
        <v>0.375</v>
      </c>
      <c r="E3" s="7" t="inlineStr">
        <is>
          <t>Auckland Netball Centre, Auckland</t>
        </is>
      </c>
      <c r="F3" s="7" t="inlineStr">
        <is>
          <t>Aroha Netball Club</t>
        </is>
      </c>
      <c r="G3" s="7" t="inlineStr">
        <is>
          <t>Harbour Stars</t>
        </is>
      </c>
      <c r="H3" s="3" t="inlineStr">
        <is>
          <t>Premier</t>
        </is>
      </c>
      <c r="I3" s="7" t="inlineStr">
        <is>
          <t>Ngaire Te Rangi</t>
        </is>
      </c>
      <c r="J3" s="7" t="inlineStr">
        <is>
          <t>Olivia Martin</t>
        </is>
      </c>
      <c r="K3" s="7" t="inlineStr"/>
      <c r="L3" s="7" t="inlineStr">
        <is>
          <t>Tama Ropata</t>
        </is>
      </c>
      <c r="M3" s="3" t="inlineStr">
        <is>
          <t>Scheduled</t>
        </is>
      </c>
      <c r="N3" s="26" t="n">
        <v>95</v>
      </c>
      <c r="O3" s="9" t="n">
        <v>180</v>
      </c>
      <c r="P3" s="7" t="inlineStr">
        <is>
          <t>Season opening round</t>
        </is>
      </c>
      <c r="Q3" s="5">
        <f>IF(A3="","",IF(K3="","ALLOCATE DUTY","Assigned"))</f>
        <v/>
      </c>
    </row>
    <row r="4">
      <c r="A4" s="3" t="inlineStr">
        <is>
          <t>MD-2026-002</t>
        </is>
      </c>
      <c r="B4" s="25" t="n">
        <v>46102</v>
      </c>
      <c r="C4" s="10">
        <f>IF(B4="","",TEXT(B4,"dddd"))</f>
        <v/>
      </c>
      <c r="D4" s="6" t="n">
        <v>0.4375</v>
      </c>
      <c r="E4" s="7" t="inlineStr">
        <is>
          <t>ASB Sports Centre, Wellington</t>
        </is>
      </c>
      <c r="F4" s="7" t="inlineStr">
        <is>
          <t>Harbour Stars</t>
        </is>
      </c>
      <c r="G4" s="7" t="inlineStr">
        <is>
          <t>Southern Comets</t>
        </is>
      </c>
      <c r="H4" s="3" t="inlineStr">
        <is>
          <t>Premier</t>
        </is>
      </c>
      <c r="I4" s="7" t="inlineStr">
        <is>
          <t>Hemi Walker</t>
        </is>
      </c>
      <c r="J4" s="7" t="inlineStr">
        <is>
          <t>Emma Wilson</t>
        </is>
      </c>
      <c r="K4" s="7" t="inlineStr">
        <is>
          <t>Harbour Stars</t>
        </is>
      </c>
      <c r="L4" s="7" t="inlineStr">
        <is>
          <t>Liam Bennett</t>
        </is>
      </c>
      <c r="M4" s="3" t="inlineStr">
        <is>
          <t>Confirmed</t>
        </is>
      </c>
      <c r="N4" s="26" t="n">
        <v>105</v>
      </c>
      <c r="O4" s="9" t="n">
        <v>165</v>
      </c>
      <c r="P4" s="7" t="inlineStr">
        <is>
          <t>Indoor court two</t>
        </is>
      </c>
      <c r="Q4" s="10">
        <f>IF(A4="","",IF(K4="","ALLOCATE DUTY","Assigned"))</f>
        <v/>
      </c>
    </row>
    <row r="5">
      <c r="A5" s="3" t="inlineStr">
        <is>
          <t>MD-2026-003</t>
        </is>
      </c>
      <c r="B5" s="25" t="n">
        <v>46109</v>
      </c>
      <c r="C5" s="5">
        <f>IF(B5="","",TEXT(B5,"dddd"))</f>
        <v/>
      </c>
      <c r="D5" s="6" t="n">
        <v>0.4583333333333333</v>
      </c>
      <c r="E5" s="7" t="inlineStr">
        <is>
          <t>Hagley Netball Courts, Christchurch</t>
        </is>
      </c>
      <c r="F5" s="7" t="inlineStr">
        <is>
          <t>Southern Comets</t>
        </is>
      </c>
      <c r="G5" s="7" t="inlineStr">
        <is>
          <t>Waikato Pulse</t>
        </is>
      </c>
      <c r="H5" s="3" t="inlineStr">
        <is>
          <t>Premier</t>
        </is>
      </c>
      <c r="I5" s="7" t="inlineStr">
        <is>
          <t>Charlotte Reid</t>
        </is>
      </c>
      <c r="J5" s="7" t="inlineStr">
        <is>
          <t>Aroha Ngata</t>
        </is>
      </c>
      <c r="K5" s="7" t="inlineStr">
        <is>
          <t>Southern Comets</t>
        </is>
      </c>
      <c r="L5" s="7" t="inlineStr">
        <is>
          <t>Manaia Kingi</t>
        </is>
      </c>
      <c r="M5" s="3" t="inlineStr">
        <is>
          <t>Confirmed</t>
        </is>
      </c>
      <c r="N5" s="26" t="n">
        <v>110</v>
      </c>
      <c r="O5" s="9" t="n">
        <v>210</v>
      </c>
      <c r="P5" s="7" t="inlineStr">
        <is>
          <t>Club day fixture</t>
        </is>
      </c>
      <c r="Q5" s="5">
        <f>IF(A5="","",IF(K5="","ALLOCATE DUTY","Assigned"))</f>
        <v/>
      </c>
    </row>
    <row r="6">
      <c r="A6" s="3" t="inlineStr">
        <is>
          <t>MD-2026-004</t>
        </is>
      </c>
      <c r="B6" s="25" t="n">
        <v>46123</v>
      </c>
      <c r="C6" s="10">
        <f>IF(B6="","",TEXT(B6,"dddd"))</f>
        <v/>
      </c>
      <c r="D6" s="6" t="n">
        <v>0.3958333333333333</v>
      </c>
      <c r="E6" s="7" t="inlineStr">
        <is>
          <t>Hamilton City Netball Centre, Hamilton</t>
        </is>
      </c>
      <c r="F6" s="7" t="inlineStr">
        <is>
          <t>Waikato Pulse</t>
        </is>
      </c>
      <c r="G6" s="7" t="inlineStr">
        <is>
          <t>Aroha Netball Club</t>
        </is>
      </c>
      <c r="H6" s="3" t="inlineStr">
        <is>
          <t>Premier</t>
        </is>
      </c>
      <c r="I6" s="7" t="inlineStr">
        <is>
          <t>Sophie Clarke</t>
        </is>
      </c>
      <c r="J6" s="7" t="inlineStr">
        <is>
          <t>Tama Ropata</t>
        </is>
      </c>
      <c r="K6" s="7" t="inlineStr">
        <is>
          <t>Waikato Pulse</t>
        </is>
      </c>
      <c r="L6" s="7" t="inlineStr">
        <is>
          <t>Hemi Walker</t>
        </is>
      </c>
      <c r="M6" s="3" t="inlineStr">
        <is>
          <t>Completed</t>
        </is>
      </c>
      <c r="N6" s="26" t="n">
        <v>90</v>
      </c>
      <c r="O6" s="9" t="n">
        <v>195</v>
      </c>
      <c r="P6" s="7" t="inlineStr">
        <is>
          <t>Result filed with centre</t>
        </is>
      </c>
      <c r="Q6" s="10">
        <f>IF(A6="","",IF(K6="","ALLOCATE DUTY","Assigned"))</f>
        <v/>
      </c>
    </row>
    <row r="7">
      <c r="A7" s="3" t="inlineStr">
        <is>
          <t>MD-2026-005</t>
        </is>
      </c>
      <c r="B7" s="25" t="n">
        <v>46130</v>
      </c>
      <c r="C7" s="5">
        <f>IF(B7="","",TEXT(B7,"dddd"))</f>
        <v/>
      </c>
      <c r="D7" s="6" t="n">
        <v>0.4166666666666667</v>
      </c>
      <c r="E7" s="7" t="inlineStr">
        <is>
          <t>Tauranga Netball Centre, Tauranga</t>
        </is>
      </c>
      <c r="F7" s="7" t="inlineStr">
        <is>
          <t>Aroha Netball Club</t>
        </is>
      </c>
      <c r="G7" s="7" t="inlineStr">
        <is>
          <t>Southern Comets</t>
        </is>
      </c>
      <c r="H7" s="3" t="inlineStr">
        <is>
          <t>Premier</t>
        </is>
      </c>
      <c r="I7" s="7" t="inlineStr">
        <is>
          <t>Olivia Martin</t>
        </is>
      </c>
      <c r="J7" s="7" t="inlineStr">
        <is>
          <t>Charlotte Reid</t>
        </is>
      </c>
      <c r="K7" s="7" t="inlineStr"/>
      <c r="L7" s="7" t="inlineStr">
        <is>
          <t>Liam Bennett</t>
        </is>
      </c>
      <c r="M7" s="3" t="inlineStr">
        <is>
          <t>Scheduled</t>
        </is>
      </c>
      <c r="N7" s="26" t="n">
        <v>100</v>
      </c>
      <c r="O7" s="9" t="n">
        <v>175</v>
      </c>
      <c r="P7" s="7" t="inlineStr">
        <is>
          <t>Allocate bench duty</t>
        </is>
      </c>
      <c r="Q7" s="5">
        <f>IF(A7="","",IF(K7="","ALLOCATE DUTY","Assigned"))</f>
        <v/>
      </c>
    </row>
    <row r="8">
      <c r="A8" s="3" t="inlineStr">
        <is>
          <t>MD-2026-006</t>
        </is>
      </c>
      <c r="B8" s="25" t="n">
        <v>46137</v>
      </c>
      <c r="C8" s="10">
        <f>IF(B8="","",TEXT(B8,"dddd"))</f>
        <v/>
      </c>
      <c r="D8" s="6" t="n">
        <v>0.5416666666666666</v>
      </c>
      <c r="E8" s="7" t="inlineStr">
        <is>
          <t>Edgar Centre Courts, Dunedin</t>
        </is>
      </c>
      <c r="F8" s="7" t="inlineStr">
        <is>
          <t>Southern Comets</t>
        </is>
      </c>
      <c r="G8" s="7" t="inlineStr">
        <is>
          <t>Harbour Stars</t>
        </is>
      </c>
      <c r="H8" s="3" t="inlineStr">
        <is>
          <t>Premier</t>
        </is>
      </c>
      <c r="I8" s="7" t="inlineStr">
        <is>
          <t>Ngaire Te Rangi</t>
        </is>
      </c>
      <c r="J8" s="7" t="inlineStr">
        <is>
          <t>Emma Wilson</t>
        </is>
      </c>
      <c r="K8" s="7" t="inlineStr">
        <is>
          <t>Southern Comets</t>
        </is>
      </c>
      <c r="L8" s="7" t="inlineStr">
        <is>
          <t>Manaia Kingi</t>
        </is>
      </c>
      <c r="M8" s="3" t="inlineStr">
        <is>
          <t>Postponed</t>
        </is>
      </c>
      <c r="N8" s="26" t="n">
        <v>115</v>
      </c>
      <c r="O8" s="9" t="n">
        <v>140</v>
      </c>
      <c r="P8" s="7" t="inlineStr">
        <is>
          <t>Weather contingency applies</t>
        </is>
      </c>
      <c r="Q8" s="10">
        <f>IF(A8="","",IF(K8="","ALLOCATE DUTY","Assigned"))</f>
        <v/>
      </c>
    </row>
    <row r="9">
      <c r="A9" s="3" t="inlineStr">
        <is>
          <t>MD-2026-007</t>
        </is>
      </c>
      <c r="B9" s="25" t="n">
        <v>46144</v>
      </c>
      <c r="C9" s="5">
        <f>IF(B9="","",TEXT(B9,"dddd"))</f>
        <v/>
      </c>
      <c r="D9" s="6" t="n">
        <v>0.4375</v>
      </c>
      <c r="E9" s="7" t="inlineStr">
        <is>
          <t>Central Energy Trust Arena, Palmerston North</t>
        </is>
      </c>
      <c r="F9" s="7" t="inlineStr">
        <is>
          <t>Waikato Pulse</t>
        </is>
      </c>
      <c r="G9" s="7" t="inlineStr">
        <is>
          <t>Harbour Stars</t>
        </is>
      </c>
      <c r="H9" s="3" t="inlineStr">
        <is>
          <t>Premier</t>
        </is>
      </c>
      <c r="I9" s="7" t="inlineStr">
        <is>
          <t>Hemi Walker</t>
        </is>
      </c>
      <c r="J9" s="7" t="inlineStr">
        <is>
          <t>Aroha Ngata</t>
        </is>
      </c>
      <c r="K9" s="7" t="inlineStr">
        <is>
          <t>Waikato Pulse</t>
        </is>
      </c>
      <c r="L9" s="7" t="inlineStr">
        <is>
          <t>Tama Ropata</t>
        </is>
      </c>
      <c r="M9" s="3" t="inlineStr">
        <is>
          <t>Confirmed</t>
        </is>
      </c>
      <c r="N9" s="26" t="n">
        <v>98</v>
      </c>
      <c r="O9" s="9" t="n">
        <v>160</v>
      </c>
      <c r="P9" s="7" t="inlineStr">
        <is>
          <t>Travel roster confirmed</t>
        </is>
      </c>
      <c r="Q9" s="5">
        <f>IF(A9="","",IF(K9="","ALLOCATE DUTY","Assigned"))</f>
        <v/>
      </c>
    </row>
    <row r="10">
      <c r="A10" s="3" t="inlineStr">
        <is>
          <t>MD-2026-008</t>
        </is>
      </c>
      <c r="B10" s="25" t="n">
        <v>46151</v>
      </c>
      <c r="C10" s="10">
        <f>IF(B10="","",TEXT(B10,"dddd"))</f>
        <v/>
      </c>
      <c r="D10" s="6" t="n">
        <v>0.4791666666666667</v>
      </c>
      <c r="E10" s="7" t="inlineStr">
        <is>
          <t>Pettigrew Green Arena, Napier</t>
        </is>
      </c>
      <c r="F10" s="7" t="inlineStr">
        <is>
          <t>Harbour Stars</t>
        </is>
      </c>
      <c r="G10" s="7" t="inlineStr">
        <is>
          <t>Aroha Netball Club</t>
        </is>
      </c>
      <c r="H10" s="3" t="inlineStr">
        <is>
          <t>Premier</t>
        </is>
      </c>
      <c r="I10" s="7" t="inlineStr">
        <is>
          <t>Charlotte Reid</t>
        </is>
      </c>
      <c r="J10" s="7" t="inlineStr">
        <is>
          <t>Sophie Clarke</t>
        </is>
      </c>
      <c r="K10" s="7" t="inlineStr">
        <is>
          <t>Harbour Stars</t>
        </is>
      </c>
      <c r="L10" s="7" t="inlineStr">
        <is>
          <t>Olivia Martin</t>
        </is>
      </c>
      <c r="M10" s="3" t="inlineStr">
        <is>
          <t>Scheduled</t>
        </is>
      </c>
      <c r="N10" s="26" t="n">
        <v>102</v>
      </c>
      <c r="O10" s="9" t="n">
        <v>185</v>
      </c>
      <c r="P10" s="7" t="inlineStr">
        <is>
          <t>Check first aid cover</t>
        </is>
      </c>
      <c r="Q10" s="10">
        <f>IF(A10="","",IF(K10="","ALLOCATE DUTY","Assigned"))</f>
        <v/>
      </c>
    </row>
    <row r="11">
      <c r="A11" s="3" t="inlineStr">
        <is>
          <t>MD-2026-009</t>
        </is>
      </c>
      <c r="B11" s="25" t="n">
        <v>46158</v>
      </c>
      <c r="C11" s="5">
        <f>IF(B11="","",TEXT(B11,"dddd"))</f>
        <v/>
      </c>
      <c r="D11" s="6" t="n">
        <v>0.375</v>
      </c>
      <c r="E11" s="7" t="inlineStr">
        <is>
          <t>Rotorua Netball Centre, Rotorua</t>
        </is>
      </c>
      <c r="F11" s="7" t="inlineStr">
        <is>
          <t>Aroha Netball Club</t>
        </is>
      </c>
      <c r="G11" s="7" t="inlineStr">
        <is>
          <t>Waikato Pulse</t>
        </is>
      </c>
      <c r="H11" s="3" t="inlineStr">
        <is>
          <t>Premier</t>
        </is>
      </c>
      <c r="I11" s="7" t="inlineStr">
        <is>
          <t>Emma Wilson</t>
        </is>
      </c>
      <c r="J11" s="7" t="inlineStr">
        <is>
          <t>Ngaire Te Rangi</t>
        </is>
      </c>
      <c r="K11" s="7" t="inlineStr">
        <is>
          <t>Aroha Netball Club</t>
        </is>
      </c>
      <c r="L11" s="7" t="inlineStr">
        <is>
          <t>Hemi Walker</t>
        </is>
      </c>
      <c r="M11" s="3" t="inlineStr">
        <is>
          <t>Completed</t>
        </is>
      </c>
      <c r="N11" s="26" t="n">
        <v>108</v>
      </c>
      <c r="O11" s="9" t="n">
        <v>205</v>
      </c>
      <c r="P11" s="7" t="inlineStr">
        <is>
          <t>Final May fixture</t>
        </is>
      </c>
      <c r="Q11" s="5">
        <f>IF(A11="","",IF(K11="","ALLOCATE DUTY","Assigned"))</f>
        <v/>
      </c>
    </row>
    <row r="12">
      <c r="A12" s="3" t="n"/>
      <c r="B12" s="25" t="n"/>
      <c r="C12" s="10">
        <f>IF(B12="","",TEXT(B12,"dddd"))</f>
        <v/>
      </c>
      <c r="D12" s="6" t="n"/>
      <c r="E12" s="7" t="n"/>
      <c r="F12" s="7" t="n"/>
      <c r="G12" s="7" t="n"/>
      <c r="H12" s="3" t="n"/>
      <c r="I12" s="7" t="n"/>
      <c r="J12" s="7" t="n"/>
      <c r="K12" s="7" t="n"/>
      <c r="L12" s="7" t="n"/>
      <c r="M12" s="3" t="n"/>
      <c r="N12" s="26" t="n"/>
      <c r="O12" s="9" t="n"/>
      <c r="P12" s="7" t="n"/>
      <c r="Q12" s="10">
        <f>IF(A12="","",IF(K12="","ALLOCATE DUTY","Assigned"))</f>
        <v/>
      </c>
    </row>
    <row r="13">
      <c r="A13" s="3" t="n"/>
      <c r="B13" s="25" t="n"/>
      <c r="C13" s="5">
        <f>IF(B13="","",TEXT(B13,"dddd"))</f>
        <v/>
      </c>
      <c r="D13" s="6" t="n"/>
      <c r="E13" s="7" t="n"/>
      <c r="F13" s="7" t="n"/>
      <c r="G13" s="7" t="n"/>
      <c r="H13" s="3" t="n"/>
      <c r="I13" s="7" t="n"/>
      <c r="J13" s="7" t="n"/>
      <c r="K13" s="7" t="n"/>
      <c r="L13" s="7" t="n"/>
      <c r="M13" s="3" t="n"/>
      <c r="N13" s="26" t="n"/>
      <c r="O13" s="9" t="n"/>
      <c r="P13" s="7" t="n"/>
      <c r="Q13" s="5">
        <f>IF(A13="","",IF(K13="","ALLOCATE DUTY","Assigned"))</f>
        <v/>
      </c>
    </row>
    <row r="14">
      <c r="A14" s="3" t="n"/>
      <c r="B14" s="25" t="n"/>
      <c r="C14" s="10">
        <f>IF(B14="","",TEXT(B14,"dddd"))</f>
        <v/>
      </c>
      <c r="D14" s="6" t="n"/>
      <c r="E14" s="7" t="n"/>
      <c r="F14" s="7" t="n"/>
      <c r="G14" s="7" t="n"/>
      <c r="H14" s="3" t="n"/>
      <c r="I14" s="7" t="n"/>
      <c r="J14" s="7" t="n"/>
      <c r="K14" s="7" t="n"/>
      <c r="L14" s="7" t="n"/>
      <c r="M14" s="3" t="n"/>
      <c r="N14" s="26" t="n"/>
      <c r="O14" s="9" t="n"/>
      <c r="P14" s="7" t="n"/>
      <c r="Q14" s="10">
        <f>IF(A14="","",IF(K14="","ALLOCATE DUTY","Assigned"))</f>
        <v/>
      </c>
    </row>
    <row r="15">
      <c r="A15" s="3" t="n"/>
      <c r="B15" s="25" t="n"/>
      <c r="C15" s="5">
        <f>IF(B15="","",TEXT(B15,"dddd"))</f>
        <v/>
      </c>
      <c r="D15" s="6" t="n"/>
      <c r="E15" s="7" t="n"/>
      <c r="F15" s="7" t="n"/>
      <c r="G15" s="7" t="n"/>
      <c r="H15" s="3" t="n"/>
      <c r="I15" s="7" t="n"/>
      <c r="J15" s="7" t="n"/>
      <c r="K15" s="7" t="n"/>
      <c r="L15" s="7" t="n"/>
      <c r="M15" s="3" t="n"/>
      <c r="N15" s="26" t="n"/>
      <c r="O15" s="9" t="n"/>
      <c r="P15" s="7" t="n"/>
      <c r="Q15" s="5">
        <f>IF(A15="","",IF(K15="","ALLOCATE DUTY","Assigned"))</f>
        <v/>
      </c>
    </row>
    <row r="16">
      <c r="A16" s="3" t="n"/>
      <c r="B16" s="25" t="n"/>
      <c r="C16" s="10">
        <f>IF(B16="","",TEXT(B16,"dddd"))</f>
        <v/>
      </c>
      <c r="D16" s="6" t="n"/>
      <c r="E16" s="7" t="n"/>
      <c r="F16" s="7" t="n"/>
      <c r="G16" s="7" t="n"/>
      <c r="H16" s="3" t="n"/>
      <c r="I16" s="7" t="n"/>
      <c r="J16" s="7" t="n"/>
      <c r="K16" s="7" t="n"/>
      <c r="L16" s="7" t="n"/>
      <c r="M16" s="3" t="n"/>
      <c r="N16" s="26" t="n"/>
      <c r="O16" s="9" t="n"/>
      <c r="P16" s="7" t="n"/>
      <c r="Q16" s="10">
        <f>IF(A16="","",IF(K16="","ALLOCATE DUTY","Assigned"))</f>
        <v/>
      </c>
    </row>
    <row r="17">
      <c r="A17" s="3" t="n"/>
      <c r="B17" s="25" t="n"/>
      <c r="C17" s="5">
        <f>IF(B17="","",TEXT(B17,"dddd"))</f>
        <v/>
      </c>
      <c r="D17" s="6" t="n"/>
      <c r="E17" s="7" t="n"/>
      <c r="F17" s="7" t="n"/>
      <c r="G17" s="7" t="n"/>
      <c r="H17" s="3" t="n"/>
      <c r="I17" s="7" t="n"/>
      <c r="J17" s="7" t="n"/>
      <c r="K17" s="7" t="n"/>
      <c r="L17" s="7" t="n"/>
      <c r="M17" s="3" t="n"/>
      <c r="N17" s="26" t="n"/>
      <c r="O17" s="9" t="n"/>
      <c r="P17" s="7" t="n"/>
      <c r="Q17" s="5">
        <f>IF(A17="","",IF(K17="","ALLOCATE DUTY","Assigned"))</f>
        <v/>
      </c>
    </row>
    <row r="18">
      <c r="A18" s="3" t="n"/>
      <c r="B18" s="25" t="n"/>
      <c r="C18" s="10">
        <f>IF(B18="","",TEXT(B18,"dddd"))</f>
        <v/>
      </c>
      <c r="D18" s="6" t="n"/>
      <c r="E18" s="7" t="n"/>
      <c r="F18" s="7" t="n"/>
      <c r="G18" s="7" t="n"/>
      <c r="H18" s="3" t="n"/>
      <c r="I18" s="7" t="n"/>
      <c r="J18" s="7" t="n"/>
      <c r="K18" s="7" t="n"/>
      <c r="L18" s="7" t="n"/>
      <c r="M18" s="3" t="n"/>
      <c r="N18" s="26" t="n"/>
      <c r="O18" s="9" t="n"/>
      <c r="P18" s="7" t="n"/>
      <c r="Q18" s="10">
        <f>IF(A18="","",IF(K18="","ALLOCATE DUTY","Assigned"))</f>
        <v/>
      </c>
    </row>
    <row r="19">
      <c r="A19" s="3" t="n"/>
      <c r="B19" s="25" t="n"/>
      <c r="C19" s="5">
        <f>IF(B19="","",TEXT(B19,"dddd"))</f>
        <v/>
      </c>
      <c r="D19" s="6" t="n"/>
      <c r="E19" s="7" t="n"/>
      <c r="F19" s="7" t="n"/>
      <c r="G19" s="7" t="n"/>
      <c r="H19" s="3" t="n"/>
      <c r="I19" s="7" t="n"/>
      <c r="J19" s="7" t="n"/>
      <c r="K19" s="7" t="n"/>
      <c r="L19" s="7" t="n"/>
      <c r="M19" s="3" t="n"/>
      <c r="N19" s="26" t="n"/>
      <c r="O19" s="9" t="n"/>
      <c r="P19" s="7" t="n"/>
      <c r="Q19" s="5">
        <f>IF(A19="","",IF(K19="","ALLOCATE DUTY","Assigned"))</f>
        <v/>
      </c>
    </row>
    <row r="20">
      <c r="A20" s="3" t="n"/>
      <c r="B20" s="25" t="n"/>
      <c r="C20" s="10">
        <f>IF(B20="","",TEXT(B20,"dddd"))</f>
        <v/>
      </c>
      <c r="D20" s="6" t="n"/>
      <c r="E20" s="7" t="n"/>
      <c r="F20" s="7" t="n"/>
      <c r="G20" s="7" t="n"/>
      <c r="H20" s="3" t="n"/>
      <c r="I20" s="7" t="n"/>
      <c r="J20" s="7" t="n"/>
      <c r="K20" s="7" t="n"/>
      <c r="L20" s="7" t="n"/>
      <c r="M20" s="3" t="n"/>
      <c r="N20" s="26" t="n"/>
      <c r="O20" s="9" t="n"/>
      <c r="P20" s="7" t="n"/>
      <c r="Q20" s="10">
        <f>IF(A20="","",IF(K20="","ALLOCATE DUTY","Assigned"))</f>
        <v/>
      </c>
    </row>
    <row r="21">
      <c r="A21" s="3" t="n"/>
      <c r="B21" s="25" t="n"/>
      <c r="C21" s="5">
        <f>IF(B21="","",TEXT(B21,"dddd"))</f>
        <v/>
      </c>
      <c r="D21" s="6" t="n"/>
      <c r="E21" s="7" t="n"/>
      <c r="F21" s="7" t="n"/>
      <c r="G21" s="7" t="n"/>
      <c r="H21" s="3" t="n"/>
      <c r="I21" s="7" t="n"/>
      <c r="J21" s="7" t="n"/>
      <c r="K21" s="7" t="n"/>
      <c r="L21" s="7" t="n"/>
      <c r="M21" s="3" t="n"/>
      <c r="N21" s="26" t="n"/>
      <c r="O21" s="9" t="n"/>
      <c r="P21" s="7" t="n"/>
      <c r="Q21" s="5">
        <f>IF(A21="","",IF(K21="","ALLOCATE DUTY","Assigned"))</f>
        <v/>
      </c>
    </row>
    <row r="22">
      <c r="A22" s="3" t="n"/>
      <c r="B22" s="25" t="n"/>
      <c r="C22" s="10">
        <f>IF(B22="","",TEXT(B22,"dddd"))</f>
        <v/>
      </c>
      <c r="D22" s="6" t="n"/>
      <c r="E22" s="7" t="n"/>
      <c r="F22" s="7" t="n"/>
      <c r="G22" s="7" t="n"/>
      <c r="H22" s="3" t="n"/>
      <c r="I22" s="7" t="n"/>
      <c r="J22" s="7" t="n"/>
      <c r="K22" s="7" t="n"/>
      <c r="L22" s="7" t="n"/>
      <c r="M22" s="3" t="n"/>
      <c r="N22" s="26" t="n"/>
      <c r="O22" s="9" t="n"/>
      <c r="P22" s="7" t="n"/>
      <c r="Q22" s="10">
        <f>IF(A22="","",IF(K22="","ALLOCATE DUTY","Assigned"))</f>
        <v/>
      </c>
    </row>
    <row r="23">
      <c r="A23" s="3" t="n"/>
      <c r="B23" s="25" t="n"/>
      <c r="C23" s="5">
        <f>IF(B23="","",TEXT(B23,"dddd"))</f>
        <v/>
      </c>
      <c r="D23" s="6" t="n"/>
      <c r="E23" s="7" t="n"/>
      <c r="F23" s="7" t="n"/>
      <c r="G23" s="7" t="n"/>
      <c r="H23" s="3" t="n"/>
      <c r="I23" s="7" t="n"/>
      <c r="J23" s="7" t="n"/>
      <c r="K23" s="7" t="n"/>
      <c r="L23" s="7" t="n"/>
      <c r="M23" s="3" t="n"/>
      <c r="N23" s="26" t="n"/>
      <c r="O23" s="9" t="n"/>
      <c r="P23" s="7" t="n"/>
      <c r="Q23" s="5">
        <f>IF(A23="","",IF(K23="","ALLOCATE DUTY","Assigned"))</f>
        <v/>
      </c>
    </row>
    <row r="24">
      <c r="A24" s="3" t="n"/>
      <c r="B24" s="25" t="n"/>
      <c r="C24" s="10">
        <f>IF(B24="","",TEXT(B24,"dddd"))</f>
        <v/>
      </c>
      <c r="D24" s="6" t="n"/>
      <c r="E24" s="7" t="n"/>
      <c r="F24" s="7" t="n"/>
      <c r="G24" s="7" t="n"/>
      <c r="H24" s="3" t="n"/>
      <c r="I24" s="7" t="n"/>
      <c r="J24" s="7" t="n"/>
      <c r="K24" s="7" t="n"/>
      <c r="L24" s="7" t="n"/>
      <c r="M24" s="3" t="n"/>
      <c r="N24" s="26" t="n"/>
      <c r="O24" s="9" t="n"/>
      <c r="P24" s="7" t="n"/>
      <c r="Q24" s="10">
        <f>IF(A24="","",IF(K24="","ALLOCATE DUTY","Assigned"))</f>
        <v/>
      </c>
    </row>
    <row r="25">
      <c r="A25" s="3" t="n"/>
      <c r="B25" s="25" t="n"/>
      <c r="C25" s="5">
        <f>IF(B25="","",TEXT(B25,"dddd"))</f>
        <v/>
      </c>
      <c r="D25" s="6" t="n"/>
      <c r="E25" s="7" t="n"/>
      <c r="F25" s="7" t="n"/>
      <c r="G25" s="7" t="n"/>
      <c r="H25" s="3" t="n"/>
      <c r="I25" s="7" t="n"/>
      <c r="J25" s="7" t="n"/>
      <c r="K25" s="7" t="n"/>
      <c r="L25" s="7" t="n"/>
      <c r="M25" s="3" t="n"/>
      <c r="N25" s="26" t="n"/>
      <c r="O25" s="9" t="n"/>
      <c r="P25" s="7" t="n"/>
      <c r="Q25" s="5">
        <f>IF(A25="","",IF(K25="","ALLOCATE DUTY","Assigned"))</f>
        <v/>
      </c>
    </row>
    <row r="26">
      <c r="A26" s="3" t="n"/>
      <c r="B26" s="25" t="n"/>
      <c r="C26" s="10">
        <f>IF(B26="","",TEXT(B26,"dddd"))</f>
        <v/>
      </c>
      <c r="D26" s="6" t="n"/>
      <c r="E26" s="7" t="n"/>
      <c r="F26" s="7" t="n"/>
      <c r="G26" s="7" t="n"/>
      <c r="H26" s="3" t="n"/>
      <c r="I26" s="7" t="n"/>
      <c r="J26" s="7" t="n"/>
      <c r="K26" s="7" t="n"/>
      <c r="L26" s="7" t="n"/>
      <c r="M26" s="3" t="n"/>
      <c r="N26" s="26" t="n"/>
      <c r="O26" s="9" t="n"/>
      <c r="P26" s="7" t="n"/>
      <c r="Q26" s="10">
        <f>IF(A26="","",IF(K26="","ALLOCATE DUTY","Assigned"))</f>
        <v/>
      </c>
    </row>
    <row r="27">
      <c r="A27" s="3" t="n"/>
      <c r="B27" s="25" t="n"/>
      <c r="C27" s="5">
        <f>IF(B27="","",TEXT(B27,"dddd"))</f>
        <v/>
      </c>
      <c r="D27" s="6" t="n"/>
      <c r="E27" s="7" t="n"/>
      <c r="F27" s="7" t="n"/>
      <c r="G27" s="7" t="n"/>
      <c r="H27" s="3" t="n"/>
      <c r="I27" s="7" t="n"/>
      <c r="J27" s="7" t="n"/>
      <c r="K27" s="7" t="n"/>
      <c r="L27" s="7" t="n"/>
      <c r="M27" s="3" t="n"/>
      <c r="N27" s="26" t="n"/>
      <c r="O27" s="9" t="n"/>
      <c r="P27" s="7" t="n"/>
      <c r="Q27" s="5">
        <f>IF(A27="","",IF(K27="","ALLOCATE DUTY","Assigned"))</f>
        <v/>
      </c>
    </row>
    <row r="28">
      <c r="A28" s="3" t="n"/>
      <c r="B28" s="25" t="n"/>
      <c r="C28" s="10">
        <f>IF(B28="","",TEXT(B28,"dddd"))</f>
        <v/>
      </c>
      <c r="D28" s="6" t="n"/>
      <c r="E28" s="7" t="n"/>
      <c r="F28" s="7" t="n"/>
      <c r="G28" s="7" t="n"/>
      <c r="H28" s="3" t="n"/>
      <c r="I28" s="7" t="n"/>
      <c r="J28" s="7" t="n"/>
      <c r="K28" s="7" t="n"/>
      <c r="L28" s="7" t="n"/>
      <c r="M28" s="3" t="n"/>
      <c r="N28" s="26" t="n"/>
      <c r="O28" s="9" t="n"/>
      <c r="P28" s="7" t="n"/>
      <c r="Q28" s="10">
        <f>IF(A28="","",IF(K28="","ALLOCATE DUTY","Assigned"))</f>
        <v/>
      </c>
    </row>
    <row r="29">
      <c r="A29" s="3" t="n"/>
      <c r="B29" s="25" t="n"/>
      <c r="C29" s="5">
        <f>IF(B29="","",TEXT(B29,"dddd"))</f>
        <v/>
      </c>
      <c r="D29" s="6" t="n"/>
      <c r="E29" s="7" t="n"/>
      <c r="F29" s="7" t="n"/>
      <c r="G29" s="7" t="n"/>
      <c r="H29" s="3" t="n"/>
      <c r="I29" s="7" t="n"/>
      <c r="J29" s="7" t="n"/>
      <c r="K29" s="7" t="n"/>
      <c r="L29" s="7" t="n"/>
      <c r="M29" s="3" t="n"/>
      <c r="N29" s="26" t="n"/>
      <c r="O29" s="9" t="n"/>
      <c r="P29" s="7" t="n"/>
      <c r="Q29" s="5">
        <f>IF(A29="","",IF(K29="","ALLOCATE DUTY","Assigned"))</f>
        <v/>
      </c>
    </row>
    <row r="30">
      <c r="A30" s="3" t="n"/>
      <c r="B30" s="25" t="n"/>
      <c r="C30" s="10">
        <f>IF(B30="","",TEXT(B30,"dddd"))</f>
        <v/>
      </c>
      <c r="D30" s="6" t="n"/>
      <c r="E30" s="7" t="n"/>
      <c r="F30" s="7" t="n"/>
      <c r="G30" s="7" t="n"/>
      <c r="H30" s="3" t="n"/>
      <c r="I30" s="7" t="n"/>
      <c r="J30" s="7" t="n"/>
      <c r="K30" s="7" t="n"/>
      <c r="L30" s="7" t="n"/>
      <c r="M30" s="3" t="n"/>
      <c r="N30" s="26" t="n"/>
      <c r="O30" s="9" t="n"/>
      <c r="P30" s="7" t="n"/>
      <c r="Q30" s="10">
        <f>IF(A30="","",IF(K30="","ALLOCATE DUTY","Assigned"))</f>
        <v/>
      </c>
    </row>
    <row r="31">
      <c r="A31" s="3" t="n"/>
      <c r="B31" s="25" t="n"/>
      <c r="C31" s="5">
        <f>IF(B31="","",TEXT(B31,"dddd"))</f>
        <v/>
      </c>
      <c r="D31" s="6" t="n"/>
      <c r="E31" s="7" t="n"/>
      <c r="F31" s="7" t="n"/>
      <c r="G31" s="7" t="n"/>
      <c r="H31" s="3" t="n"/>
      <c r="I31" s="7" t="n"/>
      <c r="J31" s="7" t="n"/>
      <c r="K31" s="7" t="n"/>
      <c r="L31" s="7" t="n"/>
      <c r="M31" s="3" t="n"/>
      <c r="N31" s="26" t="n"/>
      <c r="O31" s="9" t="n"/>
      <c r="P31" s="7" t="n"/>
      <c r="Q31" s="5">
        <f>IF(A31="","",IF(K31="","ALLOCATE DUTY","Assigned"))</f>
        <v/>
      </c>
    </row>
    <row r="32">
      <c r="A32" s="3" t="n"/>
      <c r="B32" s="25" t="n"/>
      <c r="C32" s="10">
        <f>IF(B32="","",TEXT(B32,"dddd"))</f>
        <v/>
      </c>
      <c r="D32" s="6" t="n"/>
      <c r="E32" s="7" t="n"/>
      <c r="F32" s="7" t="n"/>
      <c r="G32" s="7" t="n"/>
      <c r="H32" s="3" t="n"/>
      <c r="I32" s="7" t="n"/>
      <c r="J32" s="7" t="n"/>
      <c r="K32" s="7" t="n"/>
      <c r="L32" s="7" t="n"/>
      <c r="M32" s="3" t="n"/>
      <c r="N32" s="26" t="n"/>
      <c r="O32" s="9" t="n"/>
      <c r="P32" s="7" t="n"/>
      <c r="Q32" s="10">
        <f>IF(A32="","",IF(K32="","ALLOCATE DUTY","Assigned"))</f>
        <v/>
      </c>
    </row>
    <row r="33">
      <c r="A33" s="3" t="n"/>
      <c r="B33" s="25" t="n"/>
      <c r="C33" s="5">
        <f>IF(B33="","",TEXT(B33,"dddd"))</f>
        <v/>
      </c>
      <c r="D33" s="6" t="n"/>
      <c r="E33" s="7" t="n"/>
      <c r="F33" s="7" t="n"/>
      <c r="G33" s="7" t="n"/>
      <c r="H33" s="3" t="n"/>
      <c r="I33" s="7" t="n"/>
      <c r="J33" s="7" t="n"/>
      <c r="K33" s="7" t="n"/>
      <c r="L33" s="7" t="n"/>
      <c r="M33" s="3" t="n"/>
      <c r="N33" s="26" t="n"/>
      <c r="O33" s="9" t="n"/>
      <c r="P33" s="7" t="n"/>
      <c r="Q33" s="5">
        <f>IF(A33="","",IF(K33="","ALLOCATE DUTY","Assigned"))</f>
        <v/>
      </c>
    </row>
    <row r="34">
      <c r="A34" s="3" t="n"/>
      <c r="B34" s="25" t="n"/>
      <c r="C34" s="10">
        <f>IF(B34="","",TEXT(B34,"dddd"))</f>
        <v/>
      </c>
      <c r="D34" s="6" t="n"/>
      <c r="E34" s="7" t="n"/>
      <c r="F34" s="7" t="n"/>
      <c r="G34" s="7" t="n"/>
      <c r="H34" s="3" t="n"/>
      <c r="I34" s="7" t="n"/>
      <c r="J34" s="7" t="n"/>
      <c r="K34" s="7" t="n"/>
      <c r="L34" s="7" t="n"/>
      <c r="M34" s="3" t="n"/>
      <c r="N34" s="26" t="n"/>
      <c r="O34" s="9" t="n"/>
      <c r="P34" s="7" t="n"/>
      <c r="Q34" s="10">
        <f>IF(A34="","",IF(K34="","ALLOCATE DUTY","Assigned"))</f>
        <v/>
      </c>
    </row>
    <row r="35">
      <c r="A35" s="3" t="n"/>
      <c r="B35" s="25" t="n"/>
      <c r="C35" s="5">
        <f>IF(B35="","",TEXT(B35,"dddd"))</f>
        <v/>
      </c>
      <c r="D35" s="6" t="n"/>
      <c r="E35" s="7" t="n"/>
      <c r="F35" s="7" t="n"/>
      <c r="G35" s="7" t="n"/>
      <c r="H35" s="3" t="n"/>
      <c r="I35" s="7" t="n"/>
      <c r="J35" s="7" t="n"/>
      <c r="K35" s="7" t="n"/>
      <c r="L35" s="7" t="n"/>
      <c r="M35" s="3" t="n"/>
      <c r="N35" s="26" t="n"/>
      <c r="O35" s="9" t="n"/>
      <c r="P35" s="7" t="n"/>
      <c r="Q35" s="5">
        <f>IF(A35="","",IF(K35="","ALLOCATE DUTY","Assigned"))</f>
        <v/>
      </c>
    </row>
    <row r="36">
      <c r="A36" s="3" t="n"/>
      <c r="B36" s="25" t="n"/>
      <c r="C36" s="10">
        <f>IF(B36="","",TEXT(B36,"dddd"))</f>
        <v/>
      </c>
      <c r="D36" s="6" t="n"/>
      <c r="E36" s="7" t="n"/>
      <c r="F36" s="7" t="n"/>
      <c r="G36" s="7" t="n"/>
      <c r="H36" s="3" t="n"/>
      <c r="I36" s="7" t="n"/>
      <c r="J36" s="7" t="n"/>
      <c r="K36" s="7" t="n"/>
      <c r="L36" s="7" t="n"/>
      <c r="M36" s="3" t="n"/>
      <c r="N36" s="26" t="n"/>
      <c r="O36" s="9" t="n"/>
      <c r="P36" s="7" t="n"/>
      <c r="Q36" s="10">
        <f>IF(A36="","",IF(K36="","ALLOCATE DUTY","Assigned"))</f>
        <v/>
      </c>
    </row>
    <row r="37">
      <c r="A37" s="3" t="n"/>
      <c r="B37" s="25" t="n"/>
      <c r="C37" s="5">
        <f>IF(B37="","",TEXT(B37,"dddd"))</f>
        <v/>
      </c>
      <c r="D37" s="6" t="n"/>
      <c r="E37" s="7" t="n"/>
      <c r="F37" s="7" t="n"/>
      <c r="G37" s="7" t="n"/>
      <c r="H37" s="3" t="n"/>
      <c r="I37" s="7" t="n"/>
      <c r="J37" s="7" t="n"/>
      <c r="K37" s="7" t="n"/>
      <c r="L37" s="7" t="n"/>
      <c r="M37" s="3" t="n"/>
      <c r="N37" s="26" t="n"/>
      <c r="O37" s="9" t="n"/>
      <c r="P37" s="7" t="n"/>
      <c r="Q37" s="5">
        <f>IF(A37="","",IF(K37="","ALLOCATE DUTY","Assigned"))</f>
        <v/>
      </c>
    </row>
    <row r="38">
      <c r="A38" s="3" t="n"/>
      <c r="B38" s="25" t="n"/>
      <c r="C38" s="10">
        <f>IF(B38="","",TEXT(B38,"dddd"))</f>
        <v/>
      </c>
      <c r="D38" s="6" t="n"/>
      <c r="E38" s="7" t="n"/>
      <c r="F38" s="7" t="n"/>
      <c r="G38" s="7" t="n"/>
      <c r="H38" s="3" t="n"/>
      <c r="I38" s="7" t="n"/>
      <c r="J38" s="7" t="n"/>
      <c r="K38" s="7" t="n"/>
      <c r="L38" s="7" t="n"/>
      <c r="M38" s="3" t="n"/>
      <c r="N38" s="26" t="n"/>
      <c r="O38" s="9" t="n"/>
      <c r="P38" s="7" t="n"/>
      <c r="Q38" s="10">
        <f>IF(A38="","",IF(K38="","ALLOCATE DUTY","Assigned"))</f>
        <v/>
      </c>
    </row>
    <row r="39">
      <c r="A39" s="3" t="n"/>
      <c r="B39" s="25" t="n"/>
      <c r="C39" s="5">
        <f>IF(B39="","",TEXT(B39,"dddd"))</f>
        <v/>
      </c>
      <c r="D39" s="6" t="n"/>
      <c r="E39" s="7" t="n"/>
      <c r="F39" s="7" t="n"/>
      <c r="G39" s="7" t="n"/>
      <c r="H39" s="3" t="n"/>
      <c r="I39" s="7" t="n"/>
      <c r="J39" s="7" t="n"/>
      <c r="K39" s="7" t="n"/>
      <c r="L39" s="7" t="n"/>
      <c r="M39" s="3" t="n"/>
      <c r="N39" s="26" t="n"/>
      <c r="O39" s="9" t="n"/>
      <c r="P39" s="7" t="n"/>
      <c r="Q39" s="5">
        <f>IF(A39="","",IF(K39="","ALLOCATE DUTY","Assigned"))</f>
        <v/>
      </c>
    </row>
    <row r="40">
      <c r="A40" s="3" t="n"/>
      <c r="B40" s="25" t="n"/>
      <c r="C40" s="10">
        <f>IF(B40="","",TEXT(B40,"dddd"))</f>
        <v/>
      </c>
      <c r="D40" s="6" t="n"/>
      <c r="E40" s="7" t="n"/>
      <c r="F40" s="7" t="n"/>
      <c r="G40" s="7" t="n"/>
      <c r="H40" s="3" t="n"/>
      <c r="I40" s="7" t="n"/>
      <c r="J40" s="7" t="n"/>
      <c r="K40" s="7" t="n"/>
      <c r="L40" s="7" t="n"/>
      <c r="M40" s="3" t="n"/>
      <c r="N40" s="26" t="n"/>
      <c r="O40" s="9" t="n"/>
      <c r="P40" s="7" t="n"/>
      <c r="Q40" s="10">
        <f>IF(A40="","",IF(K40="","ALLOCATE DUTY","Assigned"))</f>
        <v/>
      </c>
    </row>
    <row r="41">
      <c r="A41" s="3" t="n"/>
      <c r="B41" s="25" t="n"/>
      <c r="C41" s="5">
        <f>IF(B41="","",TEXT(B41,"dddd"))</f>
        <v/>
      </c>
      <c r="D41" s="6" t="n"/>
      <c r="E41" s="7" t="n"/>
      <c r="F41" s="7" t="n"/>
      <c r="G41" s="7" t="n"/>
      <c r="H41" s="3" t="n"/>
      <c r="I41" s="7" t="n"/>
      <c r="J41" s="7" t="n"/>
      <c r="K41" s="7" t="n"/>
      <c r="L41" s="7" t="n"/>
      <c r="M41" s="3" t="n"/>
      <c r="N41" s="26" t="n"/>
      <c r="O41" s="9" t="n"/>
      <c r="P41" s="7" t="n"/>
      <c r="Q41" s="5">
        <f>IF(A41="","",IF(K41="","ALLOCATE DUTY","Assigned"))</f>
        <v/>
      </c>
    </row>
    <row r="42">
      <c r="A42" s="3" t="n"/>
      <c r="B42" s="25" t="n"/>
      <c r="C42" s="10">
        <f>IF(B42="","",TEXT(B42,"dddd"))</f>
        <v/>
      </c>
      <c r="D42" s="6" t="n"/>
      <c r="E42" s="7" t="n"/>
      <c r="F42" s="7" t="n"/>
      <c r="G42" s="7" t="n"/>
      <c r="H42" s="3" t="n"/>
      <c r="I42" s="7" t="n"/>
      <c r="J42" s="7" t="n"/>
      <c r="K42" s="7" t="n"/>
      <c r="L42" s="7" t="n"/>
      <c r="M42" s="3" t="n"/>
      <c r="N42" s="26" t="n"/>
      <c r="O42" s="9" t="n"/>
      <c r="P42" s="7" t="n"/>
      <c r="Q42" s="10">
        <f>IF(A42="","",IF(K42="","ALLOCATE DUTY","Assigned"))</f>
        <v/>
      </c>
    </row>
    <row r="43">
      <c r="A43" s="3" t="n"/>
      <c r="B43" s="25" t="n"/>
      <c r="C43" s="5">
        <f>IF(B43="","",TEXT(B43,"dddd"))</f>
        <v/>
      </c>
      <c r="D43" s="6" t="n"/>
      <c r="E43" s="7" t="n"/>
      <c r="F43" s="7" t="n"/>
      <c r="G43" s="7" t="n"/>
      <c r="H43" s="3" t="n"/>
      <c r="I43" s="7" t="n"/>
      <c r="J43" s="7" t="n"/>
      <c r="K43" s="7" t="n"/>
      <c r="L43" s="7" t="n"/>
      <c r="M43" s="3" t="n"/>
      <c r="N43" s="26" t="n"/>
      <c r="O43" s="9" t="n"/>
      <c r="P43" s="7" t="n"/>
      <c r="Q43" s="5">
        <f>IF(A43="","",IF(K43="","ALLOCATE DUTY","Assigned"))</f>
        <v/>
      </c>
    </row>
    <row r="44">
      <c r="A44" s="3" t="n"/>
      <c r="B44" s="25" t="n"/>
      <c r="C44" s="10">
        <f>IF(B44="","",TEXT(B44,"dddd"))</f>
        <v/>
      </c>
      <c r="D44" s="6" t="n"/>
      <c r="E44" s="7" t="n"/>
      <c r="F44" s="7" t="n"/>
      <c r="G44" s="7" t="n"/>
      <c r="H44" s="3" t="n"/>
      <c r="I44" s="7" t="n"/>
      <c r="J44" s="7" t="n"/>
      <c r="K44" s="7" t="n"/>
      <c r="L44" s="7" t="n"/>
      <c r="M44" s="3" t="n"/>
      <c r="N44" s="26" t="n"/>
      <c r="O44" s="9" t="n"/>
      <c r="P44" s="7" t="n"/>
      <c r="Q44" s="10">
        <f>IF(A44="","",IF(K44="","ALLOCATE DUTY","Assigned"))</f>
        <v/>
      </c>
    </row>
    <row r="45">
      <c r="A45" s="3" t="n"/>
      <c r="B45" s="25" t="n"/>
      <c r="C45" s="5">
        <f>IF(B45="","",TEXT(B45,"dddd"))</f>
        <v/>
      </c>
      <c r="D45" s="6" t="n"/>
      <c r="E45" s="7" t="n"/>
      <c r="F45" s="7" t="n"/>
      <c r="G45" s="7" t="n"/>
      <c r="H45" s="3" t="n"/>
      <c r="I45" s="7" t="n"/>
      <c r="J45" s="7" t="n"/>
      <c r="K45" s="7" t="n"/>
      <c r="L45" s="7" t="n"/>
      <c r="M45" s="3" t="n"/>
      <c r="N45" s="26" t="n"/>
      <c r="O45" s="9" t="n"/>
      <c r="P45" s="7" t="n"/>
      <c r="Q45" s="5">
        <f>IF(A45="","",IF(K45="","ALLOCATE DUTY","Assigned"))</f>
        <v/>
      </c>
    </row>
    <row r="46">
      <c r="A46" s="3" t="n"/>
      <c r="B46" s="25" t="n"/>
      <c r="C46" s="10">
        <f>IF(B46="","",TEXT(B46,"dddd"))</f>
        <v/>
      </c>
      <c r="D46" s="6" t="n"/>
      <c r="E46" s="7" t="n"/>
      <c r="F46" s="7" t="n"/>
      <c r="G46" s="7" t="n"/>
      <c r="H46" s="3" t="n"/>
      <c r="I46" s="7" t="n"/>
      <c r="J46" s="7" t="n"/>
      <c r="K46" s="7" t="n"/>
      <c r="L46" s="7" t="n"/>
      <c r="M46" s="3" t="n"/>
      <c r="N46" s="26" t="n"/>
      <c r="O46" s="9" t="n"/>
      <c r="P46" s="7" t="n"/>
      <c r="Q46" s="10">
        <f>IF(A46="","",IF(K46="","ALLOCATE DUTY","Assigned"))</f>
        <v/>
      </c>
    </row>
    <row r="47">
      <c r="A47" s="3" t="n"/>
      <c r="B47" s="25" t="n"/>
      <c r="C47" s="5">
        <f>IF(B47="","",TEXT(B47,"dddd"))</f>
        <v/>
      </c>
      <c r="D47" s="6" t="n"/>
      <c r="E47" s="7" t="n"/>
      <c r="F47" s="7" t="n"/>
      <c r="G47" s="7" t="n"/>
      <c r="H47" s="3" t="n"/>
      <c r="I47" s="7" t="n"/>
      <c r="J47" s="7" t="n"/>
      <c r="K47" s="7" t="n"/>
      <c r="L47" s="7" t="n"/>
      <c r="M47" s="3" t="n"/>
      <c r="N47" s="26" t="n"/>
      <c r="O47" s="9" t="n"/>
      <c r="P47" s="7" t="n"/>
      <c r="Q47" s="5">
        <f>IF(A47="","",IF(K47="","ALLOCATE DUTY","Assigned"))</f>
        <v/>
      </c>
    </row>
    <row r="48">
      <c r="A48" s="3" t="n"/>
      <c r="B48" s="25" t="n"/>
      <c r="C48" s="10">
        <f>IF(B48="","",TEXT(B48,"dddd"))</f>
        <v/>
      </c>
      <c r="D48" s="6" t="n"/>
      <c r="E48" s="7" t="n"/>
      <c r="F48" s="7" t="n"/>
      <c r="G48" s="7" t="n"/>
      <c r="H48" s="3" t="n"/>
      <c r="I48" s="7" t="n"/>
      <c r="J48" s="7" t="n"/>
      <c r="K48" s="7" t="n"/>
      <c r="L48" s="7" t="n"/>
      <c r="M48" s="3" t="n"/>
      <c r="N48" s="26" t="n"/>
      <c r="O48" s="9" t="n"/>
      <c r="P48" s="7" t="n"/>
      <c r="Q48" s="10">
        <f>IF(A48="","",IF(K48="","ALLOCATE DUTY","Assigned"))</f>
        <v/>
      </c>
    </row>
    <row r="49">
      <c r="A49" s="3" t="n"/>
      <c r="B49" s="25" t="n"/>
      <c r="C49" s="5">
        <f>IF(B49="","",TEXT(B49,"dddd"))</f>
        <v/>
      </c>
      <c r="D49" s="6" t="n"/>
      <c r="E49" s="7" t="n"/>
      <c r="F49" s="7" t="n"/>
      <c r="G49" s="7" t="n"/>
      <c r="H49" s="3" t="n"/>
      <c r="I49" s="7" t="n"/>
      <c r="J49" s="7" t="n"/>
      <c r="K49" s="7" t="n"/>
      <c r="L49" s="7" t="n"/>
      <c r="M49" s="3" t="n"/>
      <c r="N49" s="26" t="n"/>
      <c r="O49" s="9" t="n"/>
      <c r="P49" s="7" t="n"/>
      <c r="Q49" s="5">
        <f>IF(A49="","",IF(K49="","ALLOCATE DUTY","Assigned"))</f>
        <v/>
      </c>
    </row>
    <row r="50">
      <c r="A50" s="3" t="n"/>
      <c r="B50" s="25" t="n"/>
      <c r="C50" s="10">
        <f>IF(B50="","",TEXT(B50,"dddd"))</f>
        <v/>
      </c>
      <c r="D50" s="6" t="n"/>
      <c r="E50" s="7" t="n"/>
      <c r="F50" s="7" t="n"/>
      <c r="G50" s="7" t="n"/>
      <c r="H50" s="3" t="n"/>
      <c r="I50" s="7" t="n"/>
      <c r="J50" s="7" t="n"/>
      <c r="K50" s="7" t="n"/>
      <c r="L50" s="7" t="n"/>
      <c r="M50" s="3" t="n"/>
      <c r="N50" s="26" t="n"/>
      <c r="O50" s="9" t="n"/>
      <c r="P50" s="7" t="n"/>
      <c r="Q50" s="10">
        <f>IF(A50="","",IF(K50="","ALLOCATE DUTY","Assigned"))</f>
        <v/>
      </c>
    </row>
    <row r="51">
      <c r="A51" s="3" t="n"/>
      <c r="B51" s="25" t="n"/>
      <c r="C51" s="5">
        <f>IF(B51="","",TEXT(B51,"dddd"))</f>
        <v/>
      </c>
      <c r="D51" s="6" t="n"/>
      <c r="E51" s="7" t="n"/>
      <c r="F51" s="7" t="n"/>
      <c r="G51" s="7" t="n"/>
      <c r="H51" s="3" t="n"/>
      <c r="I51" s="7" t="n"/>
      <c r="J51" s="7" t="n"/>
      <c r="K51" s="7" t="n"/>
      <c r="L51" s="7" t="n"/>
      <c r="M51" s="3" t="n"/>
      <c r="N51" s="26" t="n"/>
      <c r="O51" s="9" t="n"/>
      <c r="P51" s="7" t="n"/>
      <c r="Q51" s="5">
        <f>IF(A51="","",IF(K51="","ALLOCATE DUTY","Assigned"))</f>
        <v/>
      </c>
    </row>
    <row r="52">
      <c r="A52" s="3" t="n"/>
      <c r="B52" s="25" t="n"/>
      <c r="C52" s="10">
        <f>IF(B52="","",TEXT(B52,"dddd"))</f>
        <v/>
      </c>
      <c r="D52" s="6" t="n"/>
      <c r="E52" s="7" t="n"/>
      <c r="F52" s="7" t="n"/>
      <c r="G52" s="7" t="n"/>
      <c r="H52" s="3" t="n"/>
      <c r="I52" s="7" t="n"/>
      <c r="J52" s="7" t="n"/>
      <c r="K52" s="7" t="n"/>
      <c r="L52" s="7" t="n"/>
      <c r="M52" s="3" t="n"/>
      <c r="N52" s="26" t="n"/>
      <c r="O52" s="9" t="n"/>
      <c r="P52" s="7" t="n"/>
      <c r="Q52" s="10">
        <f>IF(A52="","",IF(K52="","ALLOCATE DUTY","Assigned"))</f>
        <v/>
      </c>
    </row>
    <row r="53">
      <c r="A53" s="3" t="n"/>
      <c r="B53" s="25" t="n"/>
      <c r="C53" s="5">
        <f>IF(B53="","",TEXT(B53,"dddd"))</f>
        <v/>
      </c>
      <c r="D53" s="6" t="n"/>
      <c r="E53" s="7" t="n"/>
      <c r="F53" s="7" t="n"/>
      <c r="G53" s="7" t="n"/>
      <c r="H53" s="3" t="n"/>
      <c r="I53" s="7" t="n"/>
      <c r="J53" s="7" t="n"/>
      <c r="K53" s="7" t="n"/>
      <c r="L53" s="7" t="n"/>
      <c r="M53" s="3" t="n"/>
      <c r="N53" s="26" t="n"/>
      <c r="O53" s="9" t="n"/>
      <c r="P53" s="7" t="n"/>
      <c r="Q53" s="5">
        <f>IF(A53="","",IF(K53="","ALLOCATE DUTY","Assigned"))</f>
        <v/>
      </c>
    </row>
    <row r="54">
      <c r="A54" s="3" t="n"/>
      <c r="B54" s="25" t="n"/>
      <c r="C54" s="10">
        <f>IF(B54="","",TEXT(B54,"dddd"))</f>
        <v/>
      </c>
      <c r="D54" s="6" t="n"/>
      <c r="E54" s="7" t="n"/>
      <c r="F54" s="7" t="n"/>
      <c r="G54" s="7" t="n"/>
      <c r="H54" s="3" t="n"/>
      <c r="I54" s="7" t="n"/>
      <c r="J54" s="7" t="n"/>
      <c r="K54" s="7" t="n"/>
      <c r="L54" s="7" t="n"/>
      <c r="M54" s="3" t="n"/>
      <c r="N54" s="26" t="n"/>
      <c r="O54" s="9" t="n"/>
      <c r="P54" s="7" t="n"/>
      <c r="Q54" s="10">
        <f>IF(A54="","",IF(K54="","ALLOCATE DUTY","Assigned"))</f>
        <v/>
      </c>
    </row>
    <row r="55">
      <c r="A55" s="3" t="n"/>
      <c r="B55" s="25" t="n"/>
      <c r="C55" s="5">
        <f>IF(B55="","",TEXT(B55,"dddd"))</f>
        <v/>
      </c>
      <c r="D55" s="6" t="n"/>
      <c r="E55" s="7" t="n"/>
      <c r="F55" s="7" t="n"/>
      <c r="G55" s="7" t="n"/>
      <c r="H55" s="3" t="n"/>
      <c r="I55" s="7" t="n"/>
      <c r="J55" s="7" t="n"/>
      <c r="K55" s="7" t="n"/>
      <c r="L55" s="7" t="n"/>
      <c r="M55" s="3" t="n"/>
      <c r="N55" s="26" t="n"/>
      <c r="O55" s="9" t="n"/>
      <c r="P55" s="7" t="n"/>
      <c r="Q55" s="5">
        <f>IF(A55="","",IF(K55="","ALLOCATE DUTY","Assigned"))</f>
        <v/>
      </c>
    </row>
    <row r="56">
      <c r="A56" s="3" t="n"/>
      <c r="B56" s="25" t="n"/>
      <c r="C56" s="10">
        <f>IF(B56="","",TEXT(B56,"dddd"))</f>
        <v/>
      </c>
      <c r="D56" s="6" t="n"/>
      <c r="E56" s="7" t="n"/>
      <c r="F56" s="7" t="n"/>
      <c r="G56" s="7" t="n"/>
      <c r="H56" s="3" t="n"/>
      <c r="I56" s="7" t="n"/>
      <c r="J56" s="7" t="n"/>
      <c r="K56" s="7" t="n"/>
      <c r="L56" s="7" t="n"/>
      <c r="M56" s="3" t="n"/>
      <c r="N56" s="26" t="n"/>
      <c r="O56" s="9" t="n"/>
      <c r="P56" s="7" t="n"/>
      <c r="Q56" s="10">
        <f>IF(A56="","",IF(K56="","ALLOCATE DUTY","Assigned"))</f>
        <v/>
      </c>
    </row>
    <row r="57">
      <c r="A57" s="3" t="n"/>
      <c r="B57" s="25" t="n"/>
      <c r="C57" s="5">
        <f>IF(B57="","",TEXT(B57,"dddd"))</f>
        <v/>
      </c>
      <c r="D57" s="6" t="n"/>
      <c r="E57" s="7" t="n"/>
      <c r="F57" s="7" t="n"/>
      <c r="G57" s="7" t="n"/>
      <c r="H57" s="3" t="n"/>
      <c r="I57" s="7" t="n"/>
      <c r="J57" s="7" t="n"/>
      <c r="K57" s="7" t="n"/>
      <c r="L57" s="7" t="n"/>
      <c r="M57" s="3" t="n"/>
      <c r="N57" s="26" t="n"/>
      <c r="O57" s="9" t="n"/>
      <c r="P57" s="7" t="n"/>
      <c r="Q57" s="5">
        <f>IF(A57="","",IF(K57="","ALLOCATE DUTY","Assigned"))</f>
        <v/>
      </c>
    </row>
    <row r="58">
      <c r="A58" s="3" t="n"/>
      <c r="B58" s="25" t="n"/>
      <c r="C58" s="10">
        <f>IF(B58="","",TEXT(B58,"dddd"))</f>
        <v/>
      </c>
      <c r="D58" s="6" t="n"/>
      <c r="E58" s="7" t="n"/>
      <c r="F58" s="7" t="n"/>
      <c r="G58" s="7" t="n"/>
      <c r="H58" s="3" t="n"/>
      <c r="I58" s="7" t="n"/>
      <c r="J58" s="7" t="n"/>
      <c r="K58" s="7" t="n"/>
      <c r="L58" s="7" t="n"/>
      <c r="M58" s="3" t="n"/>
      <c r="N58" s="26" t="n"/>
      <c r="O58" s="9" t="n"/>
      <c r="P58" s="7" t="n"/>
      <c r="Q58" s="10">
        <f>IF(A58="","",IF(K58="","ALLOCATE DUTY","Assigned"))</f>
        <v/>
      </c>
    </row>
    <row r="59">
      <c r="A59" s="3" t="n"/>
      <c r="B59" s="25" t="n"/>
      <c r="C59" s="5">
        <f>IF(B59="","",TEXT(B59,"dddd"))</f>
        <v/>
      </c>
      <c r="D59" s="6" t="n"/>
      <c r="E59" s="7" t="n"/>
      <c r="F59" s="7" t="n"/>
      <c r="G59" s="7" t="n"/>
      <c r="H59" s="3" t="n"/>
      <c r="I59" s="7" t="n"/>
      <c r="J59" s="7" t="n"/>
      <c r="K59" s="7" t="n"/>
      <c r="L59" s="7" t="n"/>
      <c r="M59" s="3" t="n"/>
      <c r="N59" s="26" t="n"/>
      <c r="O59" s="9" t="n"/>
      <c r="P59" s="7" t="n"/>
      <c r="Q59" s="5">
        <f>IF(A59="","",IF(K59="","ALLOCATE DUTY","Assigned"))</f>
        <v/>
      </c>
    </row>
    <row r="60">
      <c r="A60" s="3" t="n"/>
      <c r="B60" s="25" t="n"/>
      <c r="C60" s="10">
        <f>IF(B60="","",TEXT(B60,"dddd"))</f>
        <v/>
      </c>
      <c r="D60" s="6" t="n"/>
      <c r="E60" s="7" t="n"/>
      <c r="F60" s="7" t="n"/>
      <c r="G60" s="7" t="n"/>
      <c r="H60" s="3" t="n"/>
      <c r="I60" s="7" t="n"/>
      <c r="J60" s="7" t="n"/>
      <c r="K60" s="7" t="n"/>
      <c r="L60" s="7" t="n"/>
      <c r="M60" s="3" t="n"/>
      <c r="N60" s="26" t="n"/>
      <c r="O60" s="9" t="n"/>
      <c r="P60" s="7" t="n"/>
      <c r="Q60" s="10">
        <f>IF(A60="","",IF(K60="","ALLOCATE DUTY","Assigned"))</f>
        <v/>
      </c>
    </row>
    <row r="61">
      <c r="A61" s="3" t="n"/>
      <c r="B61" s="25" t="n"/>
      <c r="C61" s="5">
        <f>IF(B61="","",TEXT(B61,"dddd"))</f>
        <v/>
      </c>
      <c r="D61" s="6" t="n"/>
      <c r="E61" s="7" t="n"/>
      <c r="F61" s="7" t="n"/>
      <c r="G61" s="7" t="n"/>
      <c r="H61" s="3" t="n"/>
      <c r="I61" s="7" t="n"/>
      <c r="J61" s="7" t="n"/>
      <c r="K61" s="7" t="n"/>
      <c r="L61" s="7" t="n"/>
      <c r="M61" s="3" t="n"/>
      <c r="N61" s="26" t="n"/>
      <c r="O61" s="9" t="n"/>
      <c r="P61" s="7" t="n"/>
      <c r="Q61" s="5">
        <f>IF(A61="","",IF(K61="","ALLOCATE DUTY","Assigned"))</f>
        <v/>
      </c>
    </row>
    <row r="62">
      <c r="A62" s="3" t="n"/>
      <c r="B62" s="25" t="n"/>
      <c r="C62" s="10">
        <f>IF(B62="","",TEXT(B62,"dddd"))</f>
        <v/>
      </c>
      <c r="D62" s="6" t="n"/>
      <c r="E62" s="7" t="n"/>
      <c r="F62" s="7" t="n"/>
      <c r="G62" s="7" t="n"/>
      <c r="H62" s="3" t="n"/>
      <c r="I62" s="7" t="n"/>
      <c r="J62" s="7" t="n"/>
      <c r="K62" s="7" t="n"/>
      <c r="L62" s="7" t="n"/>
      <c r="M62" s="3" t="n"/>
      <c r="N62" s="26" t="n"/>
      <c r="O62" s="9" t="n"/>
      <c r="P62" s="7" t="n"/>
      <c r="Q62" s="10">
        <f>IF(A62="","",IF(K62="","ALLOCATE DUTY","Assigned"))</f>
        <v/>
      </c>
    </row>
    <row r="63">
      <c r="A63" s="3" t="n"/>
      <c r="B63" s="25" t="n"/>
      <c r="C63" s="5">
        <f>IF(B63="","",TEXT(B63,"dddd"))</f>
        <v/>
      </c>
      <c r="D63" s="6" t="n"/>
      <c r="E63" s="7" t="n"/>
      <c r="F63" s="7" t="n"/>
      <c r="G63" s="7" t="n"/>
      <c r="H63" s="3" t="n"/>
      <c r="I63" s="7" t="n"/>
      <c r="J63" s="7" t="n"/>
      <c r="K63" s="7" t="n"/>
      <c r="L63" s="7" t="n"/>
      <c r="M63" s="3" t="n"/>
      <c r="N63" s="26" t="n"/>
      <c r="O63" s="9" t="n"/>
      <c r="P63" s="7" t="n"/>
      <c r="Q63" s="5">
        <f>IF(A63="","",IF(K63="","ALLOCATE DUTY","Assigned"))</f>
        <v/>
      </c>
    </row>
    <row r="64">
      <c r="A64" s="3" t="n"/>
      <c r="B64" s="25" t="n"/>
      <c r="C64" s="10">
        <f>IF(B64="","",TEXT(B64,"dddd"))</f>
        <v/>
      </c>
      <c r="D64" s="6" t="n"/>
      <c r="E64" s="7" t="n"/>
      <c r="F64" s="7" t="n"/>
      <c r="G64" s="7" t="n"/>
      <c r="H64" s="3" t="n"/>
      <c r="I64" s="7" t="n"/>
      <c r="J64" s="7" t="n"/>
      <c r="K64" s="7" t="n"/>
      <c r="L64" s="7" t="n"/>
      <c r="M64" s="3" t="n"/>
      <c r="N64" s="26" t="n"/>
      <c r="O64" s="9" t="n"/>
      <c r="P64" s="7" t="n"/>
      <c r="Q64" s="10">
        <f>IF(A64="","",IF(K64="","ALLOCATE DUTY","Assigned"))</f>
        <v/>
      </c>
    </row>
    <row r="65">
      <c r="A65" s="3" t="n"/>
      <c r="B65" s="25" t="n"/>
      <c r="C65" s="5">
        <f>IF(B65="","",TEXT(B65,"dddd"))</f>
        <v/>
      </c>
      <c r="D65" s="6" t="n"/>
      <c r="E65" s="7" t="n"/>
      <c r="F65" s="7" t="n"/>
      <c r="G65" s="7" t="n"/>
      <c r="H65" s="3" t="n"/>
      <c r="I65" s="7" t="n"/>
      <c r="J65" s="7" t="n"/>
      <c r="K65" s="7" t="n"/>
      <c r="L65" s="7" t="n"/>
      <c r="M65" s="3" t="n"/>
      <c r="N65" s="26" t="n"/>
      <c r="O65" s="9" t="n"/>
      <c r="P65" s="7" t="n"/>
      <c r="Q65" s="5">
        <f>IF(A65="","",IF(K65="","ALLOCATE DUTY","Assigned"))</f>
        <v/>
      </c>
    </row>
    <row r="66">
      <c r="A66" s="3" t="n"/>
      <c r="B66" s="25" t="n"/>
      <c r="C66" s="10">
        <f>IF(B66="","",TEXT(B66,"dddd"))</f>
        <v/>
      </c>
      <c r="D66" s="6" t="n"/>
      <c r="E66" s="7" t="n"/>
      <c r="F66" s="7" t="n"/>
      <c r="G66" s="7" t="n"/>
      <c r="H66" s="3" t="n"/>
      <c r="I66" s="7" t="n"/>
      <c r="J66" s="7" t="n"/>
      <c r="K66" s="7" t="n"/>
      <c r="L66" s="7" t="n"/>
      <c r="M66" s="3" t="n"/>
      <c r="N66" s="26" t="n"/>
      <c r="O66" s="9" t="n"/>
      <c r="P66" s="7" t="n"/>
      <c r="Q66" s="10">
        <f>IF(A66="","",IF(K66="","ALLOCATE DUTY","Assigned"))</f>
        <v/>
      </c>
    </row>
    <row r="67">
      <c r="A67" s="3" t="n"/>
      <c r="B67" s="25" t="n"/>
      <c r="C67" s="5">
        <f>IF(B67="","",TEXT(B67,"dddd"))</f>
        <v/>
      </c>
      <c r="D67" s="6" t="n"/>
      <c r="E67" s="7" t="n"/>
      <c r="F67" s="7" t="n"/>
      <c r="G67" s="7" t="n"/>
      <c r="H67" s="3" t="n"/>
      <c r="I67" s="7" t="n"/>
      <c r="J67" s="7" t="n"/>
      <c r="K67" s="7" t="n"/>
      <c r="L67" s="7" t="n"/>
      <c r="M67" s="3" t="n"/>
      <c r="N67" s="26" t="n"/>
      <c r="O67" s="9" t="n"/>
      <c r="P67" s="7" t="n"/>
      <c r="Q67" s="5">
        <f>IF(A67="","",IF(K67="","ALLOCATE DUTY","Assigned"))</f>
        <v/>
      </c>
    </row>
    <row r="68">
      <c r="A68" s="3" t="n"/>
      <c r="B68" s="25" t="n"/>
      <c r="C68" s="10">
        <f>IF(B68="","",TEXT(B68,"dddd"))</f>
        <v/>
      </c>
      <c r="D68" s="6" t="n"/>
      <c r="E68" s="7" t="n"/>
      <c r="F68" s="7" t="n"/>
      <c r="G68" s="7" t="n"/>
      <c r="H68" s="3" t="n"/>
      <c r="I68" s="7" t="n"/>
      <c r="J68" s="7" t="n"/>
      <c r="K68" s="7" t="n"/>
      <c r="L68" s="7" t="n"/>
      <c r="M68" s="3" t="n"/>
      <c r="N68" s="26" t="n"/>
      <c r="O68" s="9" t="n"/>
      <c r="P68" s="7" t="n"/>
      <c r="Q68" s="10">
        <f>IF(A68="","",IF(K68="","ALLOCATE DUTY","Assigned"))</f>
        <v/>
      </c>
    </row>
    <row r="69">
      <c r="A69" s="3" t="n"/>
      <c r="B69" s="25" t="n"/>
      <c r="C69" s="5">
        <f>IF(B69="","",TEXT(B69,"dddd"))</f>
        <v/>
      </c>
      <c r="D69" s="6" t="n"/>
      <c r="E69" s="7" t="n"/>
      <c r="F69" s="7" t="n"/>
      <c r="G69" s="7" t="n"/>
      <c r="H69" s="3" t="n"/>
      <c r="I69" s="7" t="n"/>
      <c r="J69" s="7" t="n"/>
      <c r="K69" s="7" t="n"/>
      <c r="L69" s="7" t="n"/>
      <c r="M69" s="3" t="n"/>
      <c r="N69" s="26" t="n"/>
      <c r="O69" s="9" t="n"/>
      <c r="P69" s="7" t="n"/>
      <c r="Q69" s="5">
        <f>IF(A69="","",IF(K69="","ALLOCATE DUTY","Assigned"))</f>
        <v/>
      </c>
    </row>
    <row r="70">
      <c r="A70" s="3" t="n"/>
      <c r="B70" s="25" t="n"/>
      <c r="C70" s="10">
        <f>IF(B70="","",TEXT(B70,"dddd"))</f>
        <v/>
      </c>
      <c r="D70" s="6" t="n"/>
      <c r="E70" s="7" t="n"/>
      <c r="F70" s="7" t="n"/>
      <c r="G70" s="7" t="n"/>
      <c r="H70" s="3" t="n"/>
      <c r="I70" s="7" t="n"/>
      <c r="J70" s="7" t="n"/>
      <c r="K70" s="7" t="n"/>
      <c r="L70" s="7" t="n"/>
      <c r="M70" s="3" t="n"/>
      <c r="N70" s="26" t="n"/>
      <c r="O70" s="9" t="n"/>
      <c r="P70" s="7" t="n"/>
      <c r="Q70" s="10">
        <f>IF(A70="","",IF(K70="","ALLOCATE DUTY","Assigned"))</f>
        <v/>
      </c>
    </row>
    <row r="71">
      <c r="A71" s="3" t="n"/>
      <c r="B71" s="25" t="n"/>
      <c r="C71" s="5">
        <f>IF(B71="","",TEXT(B71,"dddd"))</f>
        <v/>
      </c>
      <c r="D71" s="6" t="n"/>
      <c r="E71" s="7" t="n"/>
      <c r="F71" s="7" t="n"/>
      <c r="G71" s="7" t="n"/>
      <c r="H71" s="3" t="n"/>
      <c r="I71" s="7" t="n"/>
      <c r="J71" s="7" t="n"/>
      <c r="K71" s="7" t="n"/>
      <c r="L71" s="7" t="n"/>
      <c r="M71" s="3" t="n"/>
      <c r="N71" s="26" t="n"/>
      <c r="O71" s="9" t="n"/>
      <c r="P71" s="7" t="n"/>
      <c r="Q71" s="5">
        <f>IF(A71="","",IF(K71="","ALLOCATE DUTY","Assigned"))</f>
        <v/>
      </c>
    </row>
    <row r="72">
      <c r="A72" s="3" t="n"/>
      <c r="B72" s="25" t="n"/>
      <c r="C72" s="10">
        <f>IF(B72="","",TEXT(B72,"dddd"))</f>
        <v/>
      </c>
      <c r="D72" s="6" t="n"/>
      <c r="E72" s="7" t="n"/>
      <c r="F72" s="7" t="n"/>
      <c r="G72" s="7" t="n"/>
      <c r="H72" s="3" t="n"/>
      <c r="I72" s="7" t="n"/>
      <c r="J72" s="7" t="n"/>
      <c r="K72" s="7" t="n"/>
      <c r="L72" s="7" t="n"/>
      <c r="M72" s="3" t="n"/>
      <c r="N72" s="26" t="n"/>
      <c r="O72" s="9" t="n"/>
      <c r="P72" s="7" t="n"/>
      <c r="Q72" s="10">
        <f>IF(A72="","",IF(K72="","ALLOCATE DUTY","Assigned"))</f>
        <v/>
      </c>
    </row>
    <row r="73">
      <c r="A73" s="3" t="n"/>
      <c r="B73" s="25" t="n"/>
      <c r="C73" s="5">
        <f>IF(B73="","",TEXT(B73,"dddd"))</f>
        <v/>
      </c>
      <c r="D73" s="6" t="n"/>
      <c r="E73" s="7" t="n"/>
      <c r="F73" s="7" t="n"/>
      <c r="G73" s="7" t="n"/>
      <c r="H73" s="3" t="n"/>
      <c r="I73" s="7" t="n"/>
      <c r="J73" s="7" t="n"/>
      <c r="K73" s="7" t="n"/>
      <c r="L73" s="7" t="n"/>
      <c r="M73" s="3" t="n"/>
      <c r="N73" s="26" t="n"/>
      <c r="O73" s="9" t="n"/>
      <c r="P73" s="7" t="n"/>
      <c r="Q73" s="5">
        <f>IF(A73="","",IF(K73="","ALLOCATE DUTY","Assigned"))</f>
        <v/>
      </c>
    </row>
    <row r="74">
      <c r="A74" s="3" t="n"/>
      <c r="B74" s="25" t="n"/>
      <c r="C74" s="10">
        <f>IF(B74="","",TEXT(B74,"dddd"))</f>
        <v/>
      </c>
      <c r="D74" s="6" t="n"/>
      <c r="E74" s="7" t="n"/>
      <c r="F74" s="7" t="n"/>
      <c r="G74" s="7" t="n"/>
      <c r="H74" s="3" t="n"/>
      <c r="I74" s="7" t="n"/>
      <c r="J74" s="7" t="n"/>
      <c r="K74" s="7" t="n"/>
      <c r="L74" s="7" t="n"/>
      <c r="M74" s="3" t="n"/>
      <c r="N74" s="26" t="n"/>
      <c r="O74" s="9" t="n"/>
      <c r="P74" s="7" t="n"/>
      <c r="Q74" s="10">
        <f>IF(A74="","",IF(K74="","ALLOCATE DUTY","Assigned"))</f>
        <v/>
      </c>
    </row>
    <row r="75">
      <c r="A75" s="3" t="n"/>
      <c r="B75" s="25" t="n"/>
      <c r="C75" s="5">
        <f>IF(B75="","",TEXT(B75,"dddd"))</f>
        <v/>
      </c>
      <c r="D75" s="6" t="n"/>
      <c r="E75" s="7" t="n"/>
      <c r="F75" s="7" t="n"/>
      <c r="G75" s="7" t="n"/>
      <c r="H75" s="3" t="n"/>
      <c r="I75" s="7" t="n"/>
      <c r="J75" s="7" t="n"/>
      <c r="K75" s="7" t="n"/>
      <c r="L75" s="7" t="n"/>
      <c r="M75" s="3" t="n"/>
      <c r="N75" s="26" t="n"/>
      <c r="O75" s="9" t="n"/>
      <c r="P75" s="7" t="n"/>
      <c r="Q75" s="5">
        <f>IF(A75="","",IF(K75="","ALLOCATE DUTY","Assigned"))</f>
        <v/>
      </c>
    </row>
    <row r="76">
      <c r="A76" s="3" t="n"/>
      <c r="B76" s="25" t="n"/>
      <c r="C76" s="10">
        <f>IF(B76="","",TEXT(B76,"dddd"))</f>
        <v/>
      </c>
      <c r="D76" s="6" t="n"/>
      <c r="E76" s="7" t="n"/>
      <c r="F76" s="7" t="n"/>
      <c r="G76" s="7" t="n"/>
      <c r="H76" s="3" t="n"/>
      <c r="I76" s="7" t="n"/>
      <c r="J76" s="7" t="n"/>
      <c r="K76" s="7" t="n"/>
      <c r="L76" s="7" t="n"/>
      <c r="M76" s="3" t="n"/>
      <c r="N76" s="26" t="n"/>
      <c r="O76" s="9" t="n"/>
      <c r="P76" s="7" t="n"/>
      <c r="Q76" s="10">
        <f>IF(A76="","",IF(K76="","ALLOCATE DUTY","Assigned"))</f>
        <v/>
      </c>
    </row>
    <row r="77">
      <c r="A77" s="3" t="n"/>
      <c r="B77" s="25" t="n"/>
      <c r="C77" s="5">
        <f>IF(B77="","",TEXT(B77,"dddd"))</f>
        <v/>
      </c>
      <c r="D77" s="6" t="n"/>
      <c r="E77" s="7" t="n"/>
      <c r="F77" s="7" t="n"/>
      <c r="G77" s="7" t="n"/>
      <c r="H77" s="3" t="n"/>
      <c r="I77" s="7" t="n"/>
      <c r="J77" s="7" t="n"/>
      <c r="K77" s="7" t="n"/>
      <c r="L77" s="7" t="n"/>
      <c r="M77" s="3" t="n"/>
      <c r="N77" s="26" t="n"/>
      <c r="O77" s="9" t="n"/>
      <c r="P77" s="7" t="n"/>
      <c r="Q77" s="5">
        <f>IF(A77="","",IF(K77="","ALLOCATE DUTY","Assigned"))</f>
        <v/>
      </c>
    </row>
    <row r="78">
      <c r="A78" s="3" t="n"/>
      <c r="B78" s="25" t="n"/>
      <c r="C78" s="10">
        <f>IF(B78="","",TEXT(B78,"dddd"))</f>
        <v/>
      </c>
      <c r="D78" s="6" t="n"/>
      <c r="E78" s="7" t="n"/>
      <c r="F78" s="7" t="n"/>
      <c r="G78" s="7" t="n"/>
      <c r="H78" s="3" t="n"/>
      <c r="I78" s="7" t="n"/>
      <c r="J78" s="7" t="n"/>
      <c r="K78" s="7" t="n"/>
      <c r="L78" s="7" t="n"/>
      <c r="M78" s="3" t="n"/>
      <c r="N78" s="26" t="n"/>
      <c r="O78" s="9" t="n"/>
      <c r="P78" s="7" t="n"/>
      <c r="Q78" s="10">
        <f>IF(A78="","",IF(K78="","ALLOCATE DUTY","Assigned"))</f>
        <v/>
      </c>
    </row>
    <row r="79">
      <c r="A79" s="3" t="n"/>
      <c r="B79" s="25" t="n"/>
      <c r="C79" s="5">
        <f>IF(B79="","",TEXT(B79,"dddd"))</f>
        <v/>
      </c>
      <c r="D79" s="6" t="n"/>
      <c r="E79" s="7" t="n"/>
      <c r="F79" s="7" t="n"/>
      <c r="G79" s="7" t="n"/>
      <c r="H79" s="3" t="n"/>
      <c r="I79" s="7" t="n"/>
      <c r="J79" s="7" t="n"/>
      <c r="K79" s="7" t="n"/>
      <c r="L79" s="7" t="n"/>
      <c r="M79" s="3" t="n"/>
      <c r="N79" s="26" t="n"/>
      <c r="O79" s="9" t="n"/>
      <c r="P79" s="7" t="n"/>
      <c r="Q79" s="5">
        <f>IF(A79="","",IF(K79="","ALLOCATE DUTY","Assigned"))</f>
        <v/>
      </c>
    </row>
    <row r="80">
      <c r="A80" s="3" t="n"/>
      <c r="B80" s="25" t="n"/>
      <c r="C80" s="10">
        <f>IF(B80="","",TEXT(B80,"dddd"))</f>
        <v/>
      </c>
      <c r="D80" s="6" t="n"/>
      <c r="E80" s="7" t="n"/>
      <c r="F80" s="7" t="n"/>
      <c r="G80" s="7" t="n"/>
      <c r="H80" s="3" t="n"/>
      <c r="I80" s="7" t="n"/>
      <c r="J80" s="7" t="n"/>
      <c r="K80" s="7" t="n"/>
      <c r="L80" s="7" t="n"/>
      <c r="M80" s="3" t="n"/>
      <c r="N80" s="26" t="n"/>
      <c r="O80" s="9" t="n"/>
      <c r="P80" s="7" t="n"/>
      <c r="Q80" s="10">
        <f>IF(A80="","",IF(K80="","ALLOCATE DUTY","Assigned"))</f>
        <v/>
      </c>
    </row>
    <row r="81">
      <c r="A81" s="3" t="n"/>
      <c r="B81" s="25" t="n"/>
      <c r="C81" s="5">
        <f>IF(B81="","",TEXT(B81,"dddd"))</f>
        <v/>
      </c>
      <c r="D81" s="6" t="n"/>
      <c r="E81" s="7" t="n"/>
      <c r="F81" s="7" t="n"/>
      <c r="G81" s="7" t="n"/>
      <c r="H81" s="3" t="n"/>
      <c r="I81" s="7" t="n"/>
      <c r="J81" s="7" t="n"/>
      <c r="K81" s="7" t="n"/>
      <c r="L81" s="7" t="n"/>
      <c r="M81" s="3" t="n"/>
      <c r="N81" s="26" t="n"/>
      <c r="O81" s="9" t="n"/>
      <c r="P81" s="7" t="n"/>
      <c r="Q81" s="5">
        <f>IF(A81="","",IF(K81="","ALLOCATE DUTY","Assigned"))</f>
        <v/>
      </c>
    </row>
    <row r="82">
      <c r="A82" s="3" t="n"/>
      <c r="B82" s="25" t="n"/>
      <c r="C82" s="10">
        <f>IF(B82="","",TEXT(B82,"dddd"))</f>
        <v/>
      </c>
      <c r="D82" s="6" t="n"/>
      <c r="E82" s="7" t="n"/>
      <c r="F82" s="7" t="n"/>
      <c r="G82" s="7" t="n"/>
      <c r="H82" s="3" t="n"/>
      <c r="I82" s="7" t="n"/>
      <c r="J82" s="7" t="n"/>
      <c r="K82" s="7" t="n"/>
      <c r="L82" s="7" t="n"/>
      <c r="M82" s="3" t="n"/>
      <c r="N82" s="26" t="n"/>
      <c r="O82" s="9" t="n"/>
      <c r="P82" s="7" t="n"/>
      <c r="Q82" s="10">
        <f>IF(A82="","",IF(K82="","ALLOCATE DUTY","Assigned"))</f>
        <v/>
      </c>
    </row>
    <row r="83">
      <c r="A83" s="3" t="n"/>
      <c r="B83" s="25" t="n"/>
      <c r="C83" s="5">
        <f>IF(B83="","",TEXT(B83,"dddd"))</f>
        <v/>
      </c>
      <c r="D83" s="6" t="n"/>
      <c r="E83" s="7" t="n"/>
      <c r="F83" s="7" t="n"/>
      <c r="G83" s="7" t="n"/>
      <c r="H83" s="3" t="n"/>
      <c r="I83" s="7" t="n"/>
      <c r="J83" s="7" t="n"/>
      <c r="K83" s="7" t="n"/>
      <c r="L83" s="7" t="n"/>
      <c r="M83" s="3" t="n"/>
      <c r="N83" s="26" t="n"/>
      <c r="O83" s="9" t="n"/>
      <c r="P83" s="7" t="n"/>
      <c r="Q83" s="5">
        <f>IF(A83="","",IF(K83="","ALLOCATE DUTY","Assigned"))</f>
        <v/>
      </c>
    </row>
    <row r="84">
      <c r="A84" s="3" t="n"/>
      <c r="B84" s="25" t="n"/>
      <c r="C84" s="10">
        <f>IF(B84="","",TEXT(B84,"dddd"))</f>
        <v/>
      </c>
      <c r="D84" s="6" t="n"/>
      <c r="E84" s="7" t="n"/>
      <c r="F84" s="7" t="n"/>
      <c r="G84" s="7" t="n"/>
      <c r="H84" s="3" t="n"/>
      <c r="I84" s="7" t="n"/>
      <c r="J84" s="7" t="n"/>
      <c r="K84" s="7" t="n"/>
      <c r="L84" s="7" t="n"/>
      <c r="M84" s="3" t="n"/>
      <c r="N84" s="26" t="n"/>
      <c r="O84" s="9" t="n"/>
      <c r="P84" s="7" t="n"/>
      <c r="Q84" s="10">
        <f>IF(A84="","",IF(K84="","ALLOCATE DUTY","Assigned"))</f>
        <v/>
      </c>
    </row>
    <row r="85">
      <c r="A85" s="3" t="n"/>
      <c r="B85" s="25" t="n"/>
      <c r="C85" s="5">
        <f>IF(B85="","",TEXT(B85,"dddd"))</f>
        <v/>
      </c>
      <c r="D85" s="6" t="n"/>
      <c r="E85" s="7" t="n"/>
      <c r="F85" s="7" t="n"/>
      <c r="G85" s="7" t="n"/>
      <c r="H85" s="3" t="n"/>
      <c r="I85" s="7" t="n"/>
      <c r="J85" s="7" t="n"/>
      <c r="K85" s="7" t="n"/>
      <c r="L85" s="7" t="n"/>
      <c r="M85" s="3" t="n"/>
      <c r="N85" s="26" t="n"/>
      <c r="O85" s="9" t="n"/>
      <c r="P85" s="7" t="n"/>
      <c r="Q85" s="5">
        <f>IF(A85="","",IF(K85="","ALLOCATE DUTY","Assigned"))</f>
        <v/>
      </c>
    </row>
    <row r="86">
      <c r="A86" s="3" t="n"/>
      <c r="B86" s="25" t="n"/>
      <c r="C86" s="10">
        <f>IF(B86="","",TEXT(B86,"dddd"))</f>
        <v/>
      </c>
      <c r="D86" s="6" t="n"/>
      <c r="E86" s="7" t="n"/>
      <c r="F86" s="7" t="n"/>
      <c r="G86" s="7" t="n"/>
      <c r="H86" s="3" t="n"/>
      <c r="I86" s="7" t="n"/>
      <c r="J86" s="7" t="n"/>
      <c r="K86" s="7" t="n"/>
      <c r="L86" s="7" t="n"/>
      <c r="M86" s="3" t="n"/>
      <c r="N86" s="26" t="n"/>
      <c r="O86" s="9" t="n"/>
      <c r="P86" s="7" t="n"/>
      <c r="Q86" s="10">
        <f>IF(A86="","",IF(K86="","ALLOCATE DUTY","Assigned"))</f>
        <v/>
      </c>
    </row>
    <row r="87">
      <c r="A87" s="3" t="n"/>
      <c r="B87" s="25" t="n"/>
      <c r="C87" s="5">
        <f>IF(B87="","",TEXT(B87,"dddd"))</f>
        <v/>
      </c>
      <c r="D87" s="6" t="n"/>
      <c r="E87" s="7" t="n"/>
      <c r="F87" s="7" t="n"/>
      <c r="G87" s="7" t="n"/>
      <c r="H87" s="3" t="n"/>
      <c r="I87" s="7" t="n"/>
      <c r="J87" s="7" t="n"/>
      <c r="K87" s="7" t="n"/>
      <c r="L87" s="7" t="n"/>
      <c r="M87" s="3" t="n"/>
      <c r="N87" s="26" t="n"/>
      <c r="O87" s="9" t="n"/>
      <c r="P87" s="7" t="n"/>
      <c r="Q87" s="5">
        <f>IF(A87="","",IF(K87="","ALLOCATE DUTY","Assigned"))</f>
        <v/>
      </c>
    </row>
    <row r="88">
      <c r="A88" s="3" t="n"/>
      <c r="B88" s="25" t="n"/>
      <c r="C88" s="10">
        <f>IF(B88="","",TEXT(B88,"dddd"))</f>
        <v/>
      </c>
      <c r="D88" s="6" t="n"/>
      <c r="E88" s="7" t="n"/>
      <c r="F88" s="7" t="n"/>
      <c r="G88" s="7" t="n"/>
      <c r="H88" s="3" t="n"/>
      <c r="I88" s="7" t="n"/>
      <c r="J88" s="7" t="n"/>
      <c r="K88" s="7" t="n"/>
      <c r="L88" s="7" t="n"/>
      <c r="M88" s="3" t="n"/>
      <c r="N88" s="26" t="n"/>
      <c r="O88" s="9" t="n"/>
      <c r="P88" s="7" t="n"/>
      <c r="Q88" s="10">
        <f>IF(A88="","",IF(K88="","ALLOCATE DUTY","Assigned"))</f>
        <v/>
      </c>
    </row>
    <row r="89">
      <c r="A89" s="3" t="n"/>
      <c r="B89" s="25" t="n"/>
      <c r="C89" s="5">
        <f>IF(B89="","",TEXT(B89,"dddd"))</f>
        <v/>
      </c>
      <c r="D89" s="6" t="n"/>
      <c r="E89" s="7" t="n"/>
      <c r="F89" s="7" t="n"/>
      <c r="G89" s="7" t="n"/>
      <c r="H89" s="3" t="n"/>
      <c r="I89" s="7" t="n"/>
      <c r="J89" s="7" t="n"/>
      <c r="K89" s="7" t="n"/>
      <c r="L89" s="7" t="n"/>
      <c r="M89" s="3" t="n"/>
      <c r="N89" s="26" t="n"/>
      <c r="O89" s="9" t="n"/>
      <c r="P89" s="7" t="n"/>
      <c r="Q89" s="5">
        <f>IF(A89="","",IF(K89="","ALLOCATE DUTY","Assigned"))</f>
        <v/>
      </c>
    </row>
    <row r="90">
      <c r="A90" s="3" t="n"/>
      <c r="B90" s="25" t="n"/>
      <c r="C90" s="10">
        <f>IF(B90="","",TEXT(B90,"dddd"))</f>
        <v/>
      </c>
      <c r="D90" s="6" t="n"/>
      <c r="E90" s="7" t="n"/>
      <c r="F90" s="7" t="n"/>
      <c r="G90" s="7" t="n"/>
      <c r="H90" s="3" t="n"/>
      <c r="I90" s="7" t="n"/>
      <c r="J90" s="7" t="n"/>
      <c r="K90" s="7" t="n"/>
      <c r="L90" s="7" t="n"/>
      <c r="M90" s="3" t="n"/>
      <c r="N90" s="26" t="n"/>
      <c r="O90" s="9" t="n"/>
      <c r="P90" s="7" t="n"/>
      <c r="Q90" s="10">
        <f>IF(A90="","",IF(K90="","ALLOCATE DUTY","Assigned"))</f>
        <v/>
      </c>
    </row>
    <row r="91">
      <c r="A91" s="3" t="n"/>
      <c r="B91" s="25" t="n"/>
      <c r="C91" s="5">
        <f>IF(B91="","",TEXT(B91,"dddd"))</f>
        <v/>
      </c>
      <c r="D91" s="6" t="n"/>
      <c r="E91" s="7" t="n"/>
      <c r="F91" s="7" t="n"/>
      <c r="G91" s="7" t="n"/>
      <c r="H91" s="3" t="n"/>
      <c r="I91" s="7" t="n"/>
      <c r="J91" s="7" t="n"/>
      <c r="K91" s="7" t="n"/>
      <c r="L91" s="7" t="n"/>
      <c r="M91" s="3" t="n"/>
      <c r="N91" s="26" t="n"/>
      <c r="O91" s="9" t="n"/>
      <c r="P91" s="7" t="n"/>
      <c r="Q91" s="5">
        <f>IF(A91="","",IF(K91="","ALLOCATE DUTY","Assigned"))</f>
        <v/>
      </c>
    </row>
    <row r="92">
      <c r="A92" s="3" t="n"/>
      <c r="B92" s="25" t="n"/>
      <c r="C92" s="10">
        <f>IF(B92="","",TEXT(B92,"dddd"))</f>
        <v/>
      </c>
      <c r="D92" s="6" t="n"/>
      <c r="E92" s="7" t="n"/>
      <c r="F92" s="7" t="n"/>
      <c r="G92" s="7" t="n"/>
      <c r="H92" s="3" t="n"/>
      <c r="I92" s="7" t="n"/>
      <c r="J92" s="7" t="n"/>
      <c r="K92" s="7" t="n"/>
      <c r="L92" s="7" t="n"/>
      <c r="M92" s="3" t="n"/>
      <c r="N92" s="26" t="n"/>
      <c r="O92" s="9" t="n"/>
      <c r="P92" s="7" t="n"/>
      <c r="Q92" s="10">
        <f>IF(A92="","",IF(K92="","ALLOCATE DUTY","Assigned"))</f>
        <v/>
      </c>
    </row>
    <row r="93">
      <c r="A93" s="3" t="n"/>
      <c r="B93" s="25" t="n"/>
      <c r="C93" s="5">
        <f>IF(B93="","",TEXT(B93,"dddd"))</f>
        <v/>
      </c>
      <c r="D93" s="6" t="n"/>
      <c r="E93" s="7" t="n"/>
      <c r="F93" s="7" t="n"/>
      <c r="G93" s="7" t="n"/>
      <c r="H93" s="3" t="n"/>
      <c r="I93" s="7" t="n"/>
      <c r="J93" s="7" t="n"/>
      <c r="K93" s="7" t="n"/>
      <c r="L93" s="7" t="n"/>
      <c r="M93" s="3" t="n"/>
      <c r="N93" s="26" t="n"/>
      <c r="O93" s="9" t="n"/>
      <c r="P93" s="7" t="n"/>
      <c r="Q93" s="5">
        <f>IF(A93="","",IF(K93="","ALLOCATE DUTY","Assigned"))</f>
        <v/>
      </c>
    </row>
    <row r="94">
      <c r="A94" s="3" t="n"/>
      <c r="B94" s="25" t="n"/>
      <c r="C94" s="10">
        <f>IF(B94="","",TEXT(B94,"dddd"))</f>
        <v/>
      </c>
      <c r="D94" s="6" t="n"/>
      <c r="E94" s="7" t="n"/>
      <c r="F94" s="7" t="n"/>
      <c r="G94" s="7" t="n"/>
      <c r="H94" s="3" t="n"/>
      <c r="I94" s="7" t="n"/>
      <c r="J94" s="7" t="n"/>
      <c r="K94" s="7" t="n"/>
      <c r="L94" s="7" t="n"/>
      <c r="M94" s="3" t="n"/>
      <c r="N94" s="26" t="n"/>
      <c r="O94" s="9" t="n"/>
      <c r="P94" s="7" t="n"/>
      <c r="Q94" s="10">
        <f>IF(A94="","",IF(K94="","ALLOCATE DUTY","Assigned"))</f>
        <v/>
      </c>
    </row>
    <row r="95">
      <c r="A95" s="3" t="n"/>
      <c r="B95" s="25" t="n"/>
      <c r="C95" s="5">
        <f>IF(B95="","",TEXT(B95,"dddd"))</f>
        <v/>
      </c>
      <c r="D95" s="6" t="n"/>
      <c r="E95" s="7" t="n"/>
      <c r="F95" s="7" t="n"/>
      <c r="G95" s="7" t="n"/>
      <c r="H95" s="3" t="n"/>
      <c r="I95" s="7" t="n"/>
      <c r="J95" s="7" t="n"/>
      <c r="K95" s="7" t="n"/>
      <c r="L95" s="7" t="n"/>
      <c r="M95" s="3" t="n"/>
      <c r="N95" s="26" t="n"/>
      <c r="O95" s="9" t="n"/>
      <c r="P95" s="7" t="n"/>
      <c r="Q95" s="5">
        <f>IF(A95="","",IF(K95="","ALLOCATE DUTY","Assigned"))</f>
        <v/>
      </c>
    </row>
    <row r="96">
      <c r="A96" s="3" t="n"/>
      <c r="B96" s="25" t="n"/>
      <c r="C96" s="10">
        <f>IF(B96="","",TEXT(B96,"dddd"))</f>
        <v/>
      </c>
      <c r="D96" s="6" t="n"/>
      <c r="E96" s="7" t="n"/>
      <c r="F96" s="7" t="n"/>
      <c r="G96" s="7" t="n"/>
      <c r="H96" s="3" t="n"/>
      <c r="I96" s="7" t="n"/>
      <c r="J96" s="7" t="n"/>
      <c r="K96" s="7" t="n"/>
      <c r="L96" s="7" t="n"/>
      <c r="M96" s="3" t="n"/>
      <c r="N96" s="26" t="n"/>
      <c r="O96" s="9" t="n"/>
      <c r="P96" s="7" t="n"/>
      <c r="Q96" s="10">
        <f>IF(A96="","",IF(K96="","ALLOCATE DUTY","Assigned"))</f>
        <v/>
      </c>
    </row>
    <row r="97">
      <c r="A97" s="3" t="n"/>
      <c r="B97" s="25" t="n"/>
      <c r="C97" s="5">
        <f>IF(B97="","",TEXT(B97,"dddd"))</f>
        <v/>
      </c>
      <c r="D97" s="6" t="n"/>
      <c r="E97" s="7" t="n"/>
      <c r="F97" s="7" t="n"/>
      <c r="G97" s="7" t="n"/>
      <c r="H97" s="3" t="n"/>
      <c r="I97" s="7" t="n"/>
      <c r="J97" s="7" t="n"/>
      <c r="K97" s="7" t="n"/>
      <c r="L97" s="7" t="n"/>
      <c r="M97" s="3" t="n"/>
      <c r="N97" s="26" t="n"/>
      <c r="O97" s="9" t="n"/>
      <c r="P97" s="7" t="n"/>
      <c r="Q97" s="5">
        <f>IF(A97="","",IF(K97="","ALLOCATE DUTY","Assigned"))</f>
        <v/>
      </c>
    </row>
    <row r="98">
      <c r="A98" s="3" t="n"/>
      <c r="B98" s="25" t="n"/>
      <c r="C98" s="10">
        <f>IF(B98="","",TEXT(B98,"dddd"))</f>
        <v/>
      </c>
      <c r="D98" s="6" t="n"/>
      <c r="E98" s="7" t="n"/>
      <c r="F98" s="7" t="n"/>
      <c r="G98" s="7" t="n"/>
      <c r="H98" s="3" t="n"/>
      <c r="I98" s="7" t="n"/>
      <c r="J98" s="7" t="n"/>
      <c r="K98" s="7" t="n"/>
      <c r="L98" s="7" t="n"/>
      <c r="M98" s="3" t="n"/>
      <c r="N98" s="26" t="n"/>
      <c r="O98" s="9" t="n"/>
      <c r="P98" s="7" t="n"/>
      <c r="Q98" s="10">
        <f>IF(A98="","",IF(K98="","ALLOCATE DUTY","Assigned"))</f>
        <v/>
      </c>
    </row>
    <row r="99">
      <c r="A99" s="3" t="n"/>
      <c r="B99" s="25" t="n"/>
      <c r="C99" s="5">
        <f>IF(B99="","",TEXT(B99,"dddd"))</f>
        <v/>
      </c>
      <c r="D99" s="6" t="n"/>
      <c r="E99" s="7" t="n"/>
      <c r="F99" s="7" t="n"/>
      <c r="G99" s="7" t="n"/>
      <c r="H99" s="3" t="n"/>
      <c r="I99" s="7" t="n"/>
      <c r="J99" s="7" t="n"/>
      <c r="K99" s="7" t="n"/>
      <c r="L99" s="7" t="n"/>
      <c r="M99" s="3" t="n"/>
      <c r="N99" s="26" t="n"/>
      <c r="O99" s="9" t="n"/>
      <c r="P99" s="7" t="n"/>
      <c r="Q99" s="5">
        <f>IF(A99="","",IF(K99="","ALLOCATE DUTY","Assigned"))</f>
        <v/>
      </c>
    </row>
    <row r="100">
      <c r="A100" s="3" t="n"/>
      <c r="B100" s="25" t="n"/>
      <c r="C100" s="10">
        <f>IF(B100="","",TEXT(B100,"dddd"))</f>
        <v/>
      </c>
      <c r="D100" s="6" t="n"/>
      <c r="E100" s="7" t="n"/>
      <c r="F100" s="7" t="n"/>
      <c r="G100" s="7" t="n"/>
      <c r="H100" s="3" t="n"/>
      <c r="I100" s="7" t="n"/>
      <c r="J100" s="7" t="n"/>
      <c r="K100" s="7" t="n"/>
      <c r="L100" s="7" t="n"/>
      <c r="M100" s="3" t="n"/>
      <c r="N100" s="26" t="n"/>
      <c r="O100" s="9" t="n"/>
      <c r="P100" s="7" t="n"/>
      <c r="Q100" s="10">
        <f>IF(A100="","",IF(K100="","ALLOCATE DUTY","Assigned"))</f>
        <v/>
      </c>
    </row>
    <row r="101">
      <c r="A101" s="3" t="n"/>
      <c r="B101" s="25" t="n"/>
      <c r="C101" s="5">
        <f>IF(B101="","",TEXT(B101,"dddd"))</f>
        <v/>
      </c>
      <c r="D101" s="6" t="n"/>
      <c r="E101" s="7" t="n"/>
      <c r="F101" s="7" t="n"/>
      <c r="G101" s="7" t="n"/>
      <c r="H101" s="3" t="n"/>
      <c r="I101" s="7" t="n"/>
      <c r="J101" s="7" t="n"/>
      <c r="K101" s="7" t="n"/>
      <c r="L101" s="7" t="n"/>
      <c r="M101" s="3" t="n"/>
      <c r="N101" s="26" t="n"/>
      <c r="O101" s="9" t="n"/>
      <c r="P101" s="7" t="n"/>
      <c r="Q101" s="5">
        <f>IF(A101="","",IF(K101="","ALLOCATE DUTY","Assigned"))</f>
        <v/>
      </c>
    </row>
    <row r="102">
      <c r="A102" s="3" t="n"/>
      <c r="B102" s="25" t="n"/>
      <c r="C102" s="10">
        <f>IF(B102="","",TEXT(B102,"dddd"))</f>
        <v/>
      </c>
      <c r="D102" s="6" t="n"/>
      <c r="E102" s="7" t="n"/>
      <c r="F102" s="7" t="n"/>
      <c r="G102" s="7" t="n"/>
      <c r="H102" s="3" t="n"/>
      <c r="I102" s="7" t="n"/>
      <c r="J102" s="7" t="n"/>
      <c r="K102" s="7" t="n"/>
      <c r="L102" s="7" t="n"/>
      <c r="M102" s="3" t="n"/>
      <c r="N102" s="26" t="n"/>
      <c r="O102" s="9" t="n"/>
      <c r="P102" s="7" t="n"/>
      <c r="Q102" s="10">
        <f>IF(A102="","",IF(K102="","ALLOCATE DUTY","Assigned"))</f>
        <v/>
      </c>
    </row>
    <row r="103">
      <c r="A103" s="3" t="n"/>
      <c r="B103" s="25" t="n"/>
      <c r="C103" s="5">
        <f>IF(B103="","",TEXT(B103,"dddd"))</f>
        <v/>
      </c>
      <c r="D103" s="6" t="n"/>
      <c r="E103" s="7" t="n"/>
      <c r="F103" s="7" t="n"/>
      <c r="G103" s="7" t="n"/>
      <c r="H103" s="3" t="n"/>
      <c r="I103" s="7" t="n"/>
      <c r="J103" s="7" t="n"/>
      <c r="K103" s="7" t="n"/>
      <c r="L103" s="7" t="n"/>
      <c r="M103" s="3" t="n"/>
      <c r="N103" s="26" t="n"/>
      <c r="O103" s="9" t="n"/>
      <c r="P103" s="7" t="n"/>
      <c r="Q103" s="5">
        <f>IF(A103="","",IF(K103="","ALLOCATE DUTY","Assigned"))</f>
        <v/>
      </c>
    </row>
    <row r="104">
      <c r="A104" s="3" t="n"/>
      <c r="B104" s="25" t="n"/>
      <c r="C104" s="10">
        <f>IF(B104="","",TEXT(B104,"dddd"))</f>
        <v/>
      </c>
      <c r="D104" s="6" t="n"/>
      <c r="E104" s="7" t="n"/>
      <c r="F104" s="7" t="n"/>
      <c r="G104" s="7" t="n"/>
      <c r="H104" s="3" t="n"/>
      <c r="I104" s="7" t="n"/>
      <c r="J104" s="7" t="n"/>
      <c r="K104" s="7" t="n"/>
      <c r="L104" s="7" t="n"/>
      <c r="M104" s="3" t="n"/>
      <c r="N104" s="26" t="n"/>
      <c r="O104" s="9" t="n"/>
      <c r="P104" s="7" t="n"/>
      <c r="Q104" s="10">
        <f>IF(A104="","",IF(K104="","ALLOCATE DUTY","Assigned"))</f>
        <v/>
      </c>
    </row>
    <row r="105">
      <c r="A105" s="3" t="n"/>
      <c r="B105" s="25" t="n"/>
      <c r="C105" s="5">
        <f>IF(B105="","",TEXT(B105,"dddd"))</f>
        <v/>
      </c>
      <c r="D105" s="6" t="n"/>
      <c r="E105" s="7" t="n"/>
      <c r="F105" s="7" t="n"/>
      <c r="G105" s="7" t="n"/>
      <c r="H105" s="3" t="n"/>
      <c r="I105" s="7" t="n"/>
      <c r="J105" s="7" t="n"/>
      <c r="K105" s="7" t="n"/>
      <c r="L105" s="7" t="n"/>
      <c r="M105" s="3" t="n"/>
      <c r="N105" s="26" t="n"/>
      <c r="O105" s="9" t="n"/>
      <c r="P105" s="7" t="n"/>
      <c r="Q105" s="5">
        <f>IF(A105="","",IF(K105="","ALLOCATE DUTY","Assigned"))</f>
        <v/>
      </c>
    </row>
    <row r="106">
      <c r="A106" s="3" t="n"/>
      <c r="B106" s="25" t="n"/>
      <c r="C106" s="10">
        <f>IF(B106="","",TEXT(B106,"dddd"))</f>
        <v/>
      </c>
      <c r="D106" s="6" t="n"/>
      <c r="E106" s="7" t="n"/>
      <c r="F106" s="7" t="n"/>
      <c r="G106" s="7" t="n"/>
      <c r="H106" s="3" t="n"/>
      <c r="I106" s="7" t="n"/>
      <c r="J106" s="7" t="n"/>
      <c r="K106" s="7" t="n"/>
      <c r="L106" s="7" t="n"/>
      <c r="M106" s="3" t="n"/>
      <c r="N106" s="26" t="n"/>
      <c r="O106" s="9" t="n"/>
      <c r="P106" s="7" t="n"/>
      <c r="Q106" s="10">
        <f>IF(A106="","",IF(K106="","ALLOCATE DUTY","Assigned"))</f>
        <v/>
      </c>
    </row>
    <row r="107">
      <c r="A107" s="3" t="n"/>
      <c r="B107" s="25" t="n"/>
      <c r="C107" s="5">
        <f>IF(B107="","",TEXT(B107,"dddd"))</f>
        <v/>
      </c>
      <c r="D107" s="6" t="n"/>
      <c r="E107" s="7" t="n"/>
      <c r="F107" s="7" t="n"/>
      <c r="G107" s="7" t="n"/>
      <c r="H107" s="3" t="n"/>
      <c r="I107" s="7" t="n"/>
      <c r="J107" s="7" t="n"/>
      <c r="K107" s="7" t="n"/>
      <c r="L107" s="7" t="n"/>
      <c r="M107" s="3" t="n"/>
      <c r="N107" s="26" t="n"/>
      <c r="O107" s="9" t="n"/>
      <c r="P107" s="7" t="n"/>
      <c r="Q107" s="5">
        <f>IF(A107="","",IF(K107="","ALLOCATE DUTY","Assigned"))</f>
        <v/>
      </c>
    </row>
    <row r="108">
      <c r="A108" s="3" t="n"/>
      <c r="B108" s="25" t="n"/>
      <c r="C108" s="10">
        <f>IF(B108="","",TEXT(B108,"dddd"))</f>
        <v/>
      </c>
      <c r="D108" s="6" t="n"/>
      <c r="E108" s="7" t="n"/>
      <c r="F108" s="7" t="n"/>
      <c r="G108" s="7" t="n"/>
      <c r="H108" s="3" t="n"/>
      <c r="I108" s="7" t="n"/>
      <c r="J108" s="7" t="n"/>
      <c r="K108" s="7" t="n"/>
      <c r="L108" s="7" t="n"/>
      <c r="M108" s="3" t="n"/>
      <c r="N108" s="26" t="n"/>
      <c r="O108" s="9" t="n"/>
      <c r="P108" s="7" t="n"/>
      <c r="Q108" s="10">
        <f>IF(A108="","",IF(K108="","ALLOCATE DUTY","Assigned"))</f>
        <v/>
      </c>
    </row>
    <row r="109">
      <c r="A109" s="3" t="n"/>
      <c r="B109" s="25" t="n"/>
      <c r="C109" s="5">
        <f>IF(B109="","",TEXT(B109,"dddd"))</f>
        <v/>
      </c>
      <c r="D109" s="6" t="n"/>
      <c r="E109" s="7" t="n"/>
      <c r="F109" s="7" t="n"/>
      <c r="G109" s="7" t="n"/>
      <c r="H109" s="3" t="n"/>
      <c r="I109" s="7" t="n"/>
      <c r="J109" s="7" t="n"/>
      <c r="K109" s="7" t="n"/>
      <c r="L109" s="7" t="n"/>
      <c r="M109" s="3" t="n"/>
      <c r="N109" s="26" t="n"/>
      <c r="O109" s="9" t="n"/>
      <c r="P109" s="7" t="n"/>
      <c r="Q109" s="5">
        <f>IF(A109="","",IF(K109="","ALLOCATE DUTY","Assigned"))</f>
        <v/>
      </c>
    </row>
    <row r="110">
      <c r="A110" s="3" t="n"/>
      <c r="B110" s="25" t="n"/>
      <c r="C110" s="10">
        <f>IF(B110="","",TEXT(B110,"dddd"))</f>
        <v/>
      </c>
      <c r="D110" s="6" t="n"/>
      <c r="E110" s="7" t="n"/>
      <c r="F110" s="7" t="n"/>
      <c r="G110" s="7" t="n"/>
      <c r="H110" s="3" t="n"/>
      <c r="I110" s="7" t="n"/>
      <c r="J110" s="7" t="n"/>
      <c r="K110" s="7" t="n"/>
      <c r="L110" s="7" t="n"/>
      <c r="M110" s="3" t="n"/>
      <c r="N110" s="26" t="n"/>
      <c r="O110" s="9" t="n"/>
      <c r="P110" s="7" t="n"/>
      <c r="Q110" s="10">
        <f>IF(A110="","",IF(K110="","ALLOCATE DUTY","Assigned"))</f>
        <v/>
      </c>
    </row>
    <row r="111">
      <c r="A111" s="3" t="n"/>
      <c r="B111" s="25" t="n"/>
      <c r="C111" s="5">
        <f>IF(B111="","",TEXT(B111,"dddd"))</f>
        <v/>
      </c>
      <c r="D111" s="6" t="n"/>
      <c r="E111" s="7" t="n"/>
      <c r="F111" s="7" t="n"/>
      <c r="G111" s="7" t="n"/>
      <c r="H111" s="3" t="n"/>
      <c r="I111" s="7" t="n"/>
      <c r="J111" s="7" t="n"/>
      <c r="K111" s="7" t="n"/>
      <c r="L111" s="7" t="n"/>
      <c r="M111" s="3" t="n"/>
      <c r="N111" s="26" t="n"/>
      <c r="O111" s="9" t="n"/>
      <c r="P111" s="7" t="n"/>
      <c r="Q111" s="5">
        <f>IF(A111="","",IF(K111="","ALLOCATE DUTY","Assigned"))</f>
        <v/>
      </c>
    </row>
    <row r="112">
      <c r="A112" s="3" t="n"/>
      <c r="B112" s="25" t="n"/>
      <c r="C112" s="10">
        <f>IF(B112="","",TEXT(B112,"dddd"))</f>
        <v/>
      </c>
      <c r="D112" s="6" t="n"/>
      <c r="E112" s="7" t="n"/>
      <c r="F112" s="7" t="n"/>
      <c r="G112" s="7" t="n"/>
      <c r="H112" s="3" t="n"/>
      <c r="I112" s="7" t="n"/>
      <c r="J112" s="7" t="n"/>
      <c r="K112" s="7" t="n"/>
      <c r="L112" s="7" t="n"/>
      <c r="M112" s="3" t="n"/>
      <c r="N112" s="26" t="n"/>
      <c r="O112" s="9" t="n"/>
      <c r="P112" s="7" t="n"/>
      <c r="Q112" s="10">
        <f>IF(A112="","",IF(K112="","ALLOCATE DUTY","Assigned"))</f>
        <v/>
      </c>
    </row>
    <row r="113"/>
    <row r="114">
      <c r="A114" s="11" t="inlineStr">
        <is>
          <t>Draw summary</t>
        </is>
      </c>
    </row>
    <row r="115">
      <c r="A115" s="12" t="inlineStr">
        <is>
          <t>Total match fees</t>
        </is>
      </c>
      <c r="B115" s="27">
        <f>SUM($N$3:$N$112)</f>
        <v/>
      </c>
    </row>
    <row r="116">
      <c r="A116" s="14" t="inlineStr">
        <is>
          <t>Average estimated attendance</t>
        </is>
      </c>
      <c r="B116" s="15">
        <f>IFERROR(AVERAGE($O$3:$O$112),0)</f>
        <v/>
      </c>
    </row>
    <row r="117">
      <c r="A117" s="12" t="inlineStr">
        <is>
          <t>Scheduled fixture count</t>
        </is>
      </c>
      <c r="B117" s="16">
        <f>COUNTIF($M$3:$M$112,"Scheduled")</f>
        <v/>
      </c>
    </row>
    <row r="118">
      <c r="A118" s="14" t="inlineStr">
        <is>
          <t>Confirmation percentage</t>
        </is>
      </c>
      <c r="B118" s="28">
        <f>IFERROR(COUNTIF($M$3:$M$112,"Confirmed")/COUNTA($A$3:$A$112),0)</f>
        <v/>
      </c>
    </row>
  </sheetData>
  <mergeCells count="1">
    <mergeCell ref="A1:Q1"/>
  </mergeCells>
  <conditionalFormatting sqref="Q3:Q112">
    <cfRule type="expression" priority="1" dxfId="0">
      <formula>$Q3="ALLOCATE DUTY"</formula>
    </cfRule>
    <cfRule type="expression" priority="2" dxfId="1">
      <formula>$Q3="Assigned"</formula>
    </cfRule>
  </conditionalFormatting>
  <conditionalFormatting sqref="M3:M112">
    <cfRule type="expression" priority="3" dxfId="1">
      <formula>$M3="Confirmed"</formula>
    </cfRule>
    <cfRule type="expression" priority="4" dxfId="0">
      <formula>$M3="Postponed"</formula>
    </cfRule>
  </conditionalFormatting>
  <dataValidations count="2">
    <dataValidation sqref="M3:M112" showErrorMessage="1" showInputMessage="1" allowBlank="1" type="list">
      <formula1>"Scheduled,Confirmed,Postponed,Completed"</formula1>
    </dataValidation>
    <dataValidation sqref="H3:H112" showErrorMessage="1" showInputMessage="1" allowBlank="1" type="list">
      <formula1>"Premier,Senior,Intermediate,Junior"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1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3" customWidth="1" min="3" max="3"/>
    <col width="22" customWidth="1" min="4" max="4"/>
    <col width="15" customWidth="1" min="5" max="5"/>
    <col width="22" customWidth="1" min="6" max="6"/>
    <col width="14" customWidth="1" min="7" max="7"/>
    <col width="12" customWidth="1" min="8" max="8"/>
    <col width="15" customWidth="1" min="9" max="9"/>
    <col width="31" customWidth="1" min="10" max="10"/>
    <col width="16" customWidth="1" min="11" max="11"/>
    <col width="26" customWidth="1" min="12" max="12"/>
    <col width="30" customWidth="1" min="13" max="13"/>
    <col width="18" customWidth="1" min="14" max="14"/>
  </cols>
  <sheetData>
    <row r="1" ht="26" customHeight="1">
      <c r="A1" s="1" t="inlineStr">
        <is>
          <t>Aroha Netball Club | Player Availability and Volunteer Roster</t>
        </is>
      </c>
    </row>
    <row r="2">
      <c r="A2" s="2" t="inlineStr">
        <is>
          <t>Roster ID</t>
        </is>
      </c>
      <c r="B2" s="2" t="inlineStr">
        <is>
          <t>Match ID</t>
        </is>
      </c>
      <c r="C2" s="2" t="inlineStr">
        <is>
          <t>Match Date</t>
        </is>
      </c>
      <c r="D2" s="2" t="inlineStr">
        <is>
          <t>Player / Volunteer</t>
        </is>
      </c>
      <c r="E2" s="2" t="inlineStr">
        <is>
          <t>Role</t>
        </is>
      </c>
      <c r="F2" s="2" t="inlineStr">
        <is>
          <t>Team</t>
        </is>
      </c>
      <c r="G2" s="2" t="inlineStr">
        <is>
          <t>Availability</t>
        </is>
      </c>
      <c r="H2" s="2" t="inlineStr">
        <is>
          <t>Confirmed</t>
        </is>
      </c>
      <c r="I2" s="2" t="inlineStr">
        <is>
          <t>Mobile</t>
        </is>
      </c>
      <c r="J2" s="2" t="inlineStr">
        <is>
          <t>Email</t>
        </is>
      </c>
      <c r="K2" s="2" t="inlineStr">
        <is>
          <t>Travel Required</t>
        </is>
      </c>
      <c r="L2" s="2" t="inlineStr">
        <is>
          <t>Mileage Reimbursement (NZD)</t>
        </is>
      </c>
      <c r="M2" s="2" t="inlineStr">
        <is>
          <t>Roster Notes</t>
        </is>
      </c>
      <c r="N2" s="2" t="inlineStr">
        <is>
          <t>Confirmation Check</t>
        </is>
      </c>
    </row>
    <row r="3">
      <c r="A3" s="3" t="inlineStr">
        <is>
          <t>RS-2026-001</t>
        </is>
      </c>
      <c r="B3" s="3" t="inlineStr">
        <is>
          <t>MD-2026-001</t>
        </is>
      </c>
      <c r="C3" s="29">
        <f>IF(B3="","",IFERROR(VLOOKUP(B3,'Match Draw'!$A$3:$P$112,2,FALSE),""))</f>
        <v/>
      </c>
      <c r="D3" s="7" t="inlineStr">
        <is>
          <t>Aroha Ngata</t>
        </is>
      </c>
      <c r="E3" s="3" t="inlineStr">
        <is>
          <t>Player</t>
        </is>
      </c>
      <c r="F3" s="7" t="inlineStr">
        <is>
          <t>Aroha Netball Club</t>
        </is>
      </c>
      <c r="G3" s="3" t="inlineStr">
        <is>
          <t>Available</t>
        </is>
      </c>
      <c r="H3" s="3" t="inlineStr">
        <is>
          <t>Yes</t>
        </is>
      </c>
      <c r="I3" s="7" t="inlineStr">
        <is>
          <t>021 438 229</t>
        </is>
      </c>
      <c r="J3" s="7" t="inlineStr">
        <is>
          <t>aroha.ngata@example.nz</t>
        </is>
      </c>
      <c r="K3" s="3" t="inlineStr">
        <is>
          <t>No</t>
        </is>
      </c>
      <c r="L3" s="26" t="n">
        <v>0</v>
      </c>
      <c r="M3" s="7" t="inlineStr">
        <is>
          <t>Starting seven</t>
        </is>
      </c>
      <c r="N3" s="5">
        <f>IF(A3="","",IF(H3="Yes","Confirmed","Follow up"))</f>
        <v/>
      </c>
    </row>
    <row r="4">
      <c r="A4" s="3" t="inlineStr">
        <is>
          <t>RS-2026-002</t>
        </is>
      </c>
      <c r="B4" s="3" t="inlineStr">
        <is>
          <t>MD-2026-001</t>
        </is>
      </c>
      <c r="C4" s="30">
        <f>IF(B4="","",IFERROR(VLOOKUP(B4,'Match Draw'!$A$3:$P$112,2,FALSE),""))</f>
        <v/>
      </c>
      <c r="D4" s="7" t="inlineStr">
        <is>
          <t>Liam Bennett</t>
        </is>
      </c>
      <c r="E4" s="3" t="inlineStr">
        <is>
          <t>Coach</t>
        </is>
      </c>
      <c r="F4" s="7" t="inlineStr">
        <is>
          <t>Aroha Netball Club</t>
        </is>
      </c>
      <c r="G4" s="3" t="inlineStr">
        <is>
          <t>Available</t>
        </is>
      </c>
      <c r="H4" s="3" t="inlineStr">
        <is>
          <t>Yes</t>
        </is>
      </c>
      <c r="I4" s="7" t="inlineStr">
        <is>
          <t>027 551 908</t>
        </is>
      </c>
      <c r="J4" s="7" t="inlineStr">
        <is>
          <t>liam.bennett@example.nz</t>
        </is>
      </c>
      <c r="K4" s="3" t="inlineStr">
        <is>
          <t>Yes</t>
        </is>
      </c>
      <c r="L4" s="26" t="n">
        <v>36.5</v>
      </c>
      <c r="M4" s="7" t="inlineStr">
        <is>
          <t>Team briefing at 8.15 am</t>
        </is>
      </c>
      <c r="N4" s="10">
        <f>IF(A4="","",IF(H4="Yes","Confirmed","Follow up"))</f>
        <v/>
      </c>
    </row>
    <row r="5">
      <c r="A5" s="3" t="inlineStr">
        <is>
          <t>RS-2026-003</t>
        </is>
      </c>
      <c r="B5" s="3" t="inlineStr">
        <is>
          <t>MD-2026-002</t>
        </is>
      </c>
      <c r="C5" s="29">
        <f>IF(B5="","",IFERROR(VLOOKUP(B5,'Match Draw'!$A$3:$P$112,2,FALSE),""))</f>
        <v/>
      </c>
      <c r="D5" s="7" t="inlineStr">
        <is>
          <t>Charlotte Reid</t>
        </is>
      </c>
      <c r="E5" s="3" t="inlineStr">
        <is>
          <t>Manager</t>
        </is>
      </c>
      <c r="F5" s="7" t="inlineStr">
        <is>
          <t>Harbour Stars</t>
        </is>
      </c>
      <c r="G5" s="3" t="inlineStr">
        <is>
          <t>Maybe</t>
        </is>
      </c>
      <c r="H5" s="3" t="inlineStr">
        <is>
          <t>No</t>
        </is>
      </c>
      <c r="I5" s="7" t="inlineStr">
        <is>
          <t>022 687 341</t>
        </is>
      </c>
      <c r="J5" s="7" t="inlineStr">
        <is>
          <t>charlotte.reid@example.nz</t>
        </is>
      </c>
      <c r="K5" s="3" t="inlineStr">
        <is>
          <t>Yes</t>
        </is>
      </c>
      <c r="L5" s="26" t="n">
        <v>48</v>
      </c>
      <c r="M5" s="7" t="inlineStr">
        <is>
          <t>Awaiting work roster</t>
        </is>
      </c>
      <c r="N5" s="5">
        <f>IF(A5="","",IF(H5="Yes","Confirmed","Follow up"))</f>
        <v/>
      </c>
    </row>
    <row r="6">
      <c r="A6" s="3" t="inlineStr">
        <is>
          <t>RS-2026-004</t>
        </is>
      </c>
      <c r="B6" s="3" t="inlineStr">
        <is>
          <t>MD-2026-003</t>
        </is>
      </c>
      <c r="C6" s="30">
        <f>IF(B6="","",IFERROR(VLOOKUP(B6,'Match Draw'!$A$3:$P$112,2,FALSE),""))</f>
        <v/>
      </c>
      <c r="D6" s="7" t="inlineStr">
        <is>
          <t>Manaia Kingi</t>
        </is>
      </c>
      <c r="E6" s="3" t="inlineStr">
        <is>
          <t>Umpire</t>
        </is>
      </c>
      <c r="F6" s="7" t="inlineStr">
        <is>
          <t>Southern Comets</t>
        </is>
      </c>
      <c r="G6" s="3" t="inlineStr">
        <is>
          <t>Available</t>
        </is>
      </c>
      <c r="H6" s="3" t="inlineStr">
        <is>
          <t>Yes</t>
        </is>
      </c>
      <c r="I6" s="7" t="inlineStr">
        <is>
          <t>021 771 635</t>
        </is>
      </c>
      <c r="J6" s="7" t="inlineStr">
        <is>
          <t>manaia.kingi@example.nz</t>
        </is>
      </c>
      <c r="K6" s="3" t="inlineStr">
        <is>
          <t>Yes</t>
        </is>
      </c>
      <c r="L6" s="26" t="n">
        <v>62.25</v>
      </c>
      <c r="M6" s="7" t="inlineStr">
        <is>
          <t>Centre umpire allocation</t>
        </is>
      </c>
      <c r="N6" s="10">
        <f>IF(A6="","",IF(H6="Yes","Confirmed","Follow up"))</f>
        <v/>
      </c>
    </row>
    <row r="7">
      <c r="A7" s="3" t="inlineStr">
        <is>
          <t>RS-2026-005</t>
        </is>
      </c>
      <c r="B7" s="3" t="inlineStr">
        <is>
          <t>MD-2026-004</t>
        </is>
      </c>
      <c r="C7" s="29">
        <f>IF(B7="","",IFERROR(VLOOKUP(B7,'Match Draw'!$A$3:$P$112,2,FALSE),""))</f>
        <v/>
      </c>
      <c r="D7" s="7" t="inlineStr">
        <is>
          <t>Sophie Clarke</t>
        </is>
      </c>
      <c r="E7" s="3" t="inlineStr">
        <is>
          <t>Scorer</t>
        </is>
      </c>
      <c r="F7" s="7" t="inlineStr">
        <is>
          <t>Waikato Pulse</t>
        </is>
      </c>
      <c r="G7" s="3" t="inlineStr">
        <is>
          <t>Unavailable</t>
        </is>
      </c>
      <c r="H7" s="3" t="inlineStr">
        <is>
          <t>No</t>
        </is>
      </c>
      <c r="I7" s="7" t="inlineStr">
        <is>
          <t>027 260 118</t>
        </is>
      </c>
      <c r="J7" s="7" t="inlineStr">
        <is>
          <t>sophie.clarke@example.nz</t>
        </is>
      </c>
      <c r="K7" s="3" t="inlineStr">
        <is>
          <t>No</t>
        </is>
      </c>
      <c r="L7" s="26" t="n">
        <v>0</v>
      </c>
      <c r="M7" s="7" t="inlineStr">
        <is>
          <t>Family commitment</t>
        </is>
      </c>
      <c r="N7" s="5">
        <f>IF(A7="","",IF(H7="Yes","Confirmed","Follow up"))</f>
        <v/>
      </c>
    </row>
    <row r="8">
      <c r="A8" s="3" t="inlineStr">
        <is>
          <t>RS-2026-006</t>
        </is>
      </c>
      <c r="B8" s="3" t="inlineStr">
        <is>
          <t>MD-2026-005</t>
        </is>
      </c>
      <c r="C8" s="30">
        <f>IF(B8="","",IFERROR(VLOOKUP(B8,'Match Draw'!$A$3:$P$112,2,FALSE),""))</f>
        <v/>
      </c>
      <c r="D8" s="7" t="inlineStr">
        <is>
          <t>Hemi Walker</t>
        </is>
      </c>
      <c r="E8" s="3" t="inlineStr">
        <is>
          <t>First Aid</t>
        </is>
      </c>
      <c r="F8" s="7" t="inlineStr">
        <is>
          <t>Aroha Netball Club</t>
        </is>
      </c>
      <c r="G8" s="3" t="inlineStr">
        <is>
          <t>Available</t>
        </is>
      </c>
      <c r="H8" s="3" t="inlineStr">
        <is>
          <t>Yes</t>
        </is>
      </c>
      <c r="I8" s="7" t="inlineStr">
        <is>
          <t>022 498 760</t>
        </is>
      </c>
      <c r="J8" s="7" t="inlineStr">
        <is>
          <t>hemi.walker@example.nz</t>
        </is>
      </c>
      <c r="K8" s="3" t="inlineStr">
        <is>
          <t>Yes</t>
        </is>
      </c>
      <c r="L8" s="26" t="n">
        <v>29.75</v>
      </c>
      <c r="M8" s="7" t="inlineStr">
        <is>
          <t>First aid kit required</t>
        </is>
      </c>
      <c r="N8" s="10">
        <f>IF(A8="","",IF(H8="Yes","Confirmed","Follow up"))</f>
        <v/>
      </c>
    </row>
    <row r="9">
      <c r="A9" s="3" t="inlineStr">
        <is>
          <t>RS-2026-007</t>
        </is>
      </c>
      <c r="B9" s="3" t="inlineStr">
        <is>
          <t>MD-2026-006</t>
        </is>
      </c>
      <c r="C9" s="29">
        <f>IF(B9="","",IFERROR(VLOOKUP(B9,'Match Draw'!$A$3:$P$112,2,FALSE),""))</f>
        <v/>
      </c>
      <c r="D9" s="7" t="inlineStr">
        <is>
          <t>Olivia Martin</t>
        </is>
      </c>
      <c r="E9" s="3" t="inlineStr">
        <is>
          <t>Transport</t>
        </is>
      </c>
      <c r="F9" s="7" t="inlineStr">
        <is>
          <t>Southern Comets</t>
        </is>
      </c>
      <c r="G9" s="3" t="inlineStr">
        <is>
          <t>Available</t>
        </is>
      </c>
      <c r="H9" s="3" t="inlineStr">
        <is>
          <t>Yes</t>
        </is>
      </c>
      <c r="I9" s="7" t="inlineStr">
        <is>
          <t>021 592 446</t>
        </is>
      </c>
      <c r="J9" s="7" t="inlineStr">
        <is>
          <t>olivia.martin@example.nz</t>
        </is>
      </c>
      <c r="K9" s="3" t="inlineStr">
        <is>
          <t>Yes</t>
        </is>
      </c>
      <c r="L9" s="26" t="n">
        <v>118</v>
      </c>
      <c r="M9" s="7" t="inlineStr">
        <is>
          <t>Van for five players</t>
        </is>
      </c>
      <c r="N9" s="5">
        <f>IF(A9="","",IF(H9="Yes","Confirmed","Follow up"))</f>
        <v/>
      </c>
    </row>
    <row r="10">
      <c r="A10" s="3" t="inlineStr">
        <is>
          <t>RS-2026-008</t>
        </is>
      </c>
      <c r="B10" s="3" t="inlineStr">
        <is>
          <t>MD-2026-007</t>
        </is>
      </c>
      <c r="C10" s="30">
        <f>IF(B10="","",IFERROR(VLOOKUP(B10,'Match Draw'!$A$3:$P$112,2,FALSE),""))</f>
        <v/>
      </c>
      <c r="D10" s="7" t="inlineStr">
        <is>
          <t>Tama Ropata</t>
        </is>
      </c>
      <c r="E10" s="3" t="inlineStr">
        <is>
          <t>Player</t>
        </is>
      </c>
      <c r="F10" s="7" t="inlineStr">
        <is>
          <t>Waikato Pulse</t>
        </is>
      </c>
      <c r="G10" s="3" t="inlineStr">
        <is>
          <t>Maybe</t>
        </is>
      </c>
      <c r="H10" s="3" t="inlineStr">
        <is>
          <t>No</t>
        </is>
      </c>
      <c r="I10" s="7" t="inlineStr">
        <is>
          <t>027 364 991</t>
        </is>
      </c>
      <c r="J10" s="7" t="inlineStr">
        <is>
          <t>tama.ropata@example.nz</t>
        </is>
      </c>
      <c r="K10" s="3" t="inlineStr">
        <is>
          <t>Yes</t>
        </is>
      </c>
      <c r="L10" s="26" t="n">
        <v>54.5</v>
      </c>
      <c r="M10" s="7" t="inlineStr">
        <is>
          <t>Confirm travel by Wednesday</t>
        </is>
      </c>
      <c r="N10" s="10">
        <f>IF(A10="","",IF(H10="Yes","Confirmed","Follow up"))</f>
        <v/>
      </c>
    </row>
    <row r="11">
      <c r="A11" s="3" t="inlineStr">
        <is>
          <t>RS-2026-009</t>
        </is>
      </c>
      <c r="B11" s="3" t="inlineStr">
        <is>
          <t>MD-2026-008</t>
        </is>
      </c>
      <c r="C11" s="29">
        <f>IF(B11="","",IFERROR(VLOOKUP(B11,'Match Draw'!$A$3:$P$112,2,FALSE),""))</f>
        <v/>
      </c>
      <c r="D11" s="7" t="inlineStr">
        <is>
          <t>Emma Wilson</t>
        </is>
      </c>
      <c r="E11" s="3" t="inlineStr">
        <is>
          <t>Scorer</t>
        </is>
      </c>
      <c r="F11" s="7" t="inlineStr">
        <is>
          <t>Harbour Stars</t>
        </is>
      </c>
      <c r="G11" s="3" t="inlineStr">
        <is>
          <t>Available</t>
        </is>
      </c>
      <c r="H11" s="3" t="inlineStr">
        <is>
          <t>Yes</t>
        </is>
      </c>
      <c r="I11" s="7" t="inlineStr">
        <is>
          <t>022 315 827</t>
        </is>
      </c>
      <c r="J11" s="7" t="inlineStr">
        <is>
          <t>emma.wilson@example.nz</t>
        </is>
      </c>
      <c r="K11" s="3" t="inlineStr">
        <is>
          <t>Yes</t>
        </is>
      </c>
      <c r="L11" s="26" t="n">
        <v>41.25</v>
      </c>
      <c r="M11" s="7" t="inlineStr">
        <is>
          <t>Bring scorecard folder</t>
        </is>
      </c>
      <c r="N11" s="5">
        <f>IF(A11="","",IF(H11="Yes","Confirmed","Follow up"))</f>
        <v/>
      </c>
    </row>
    <row r="12">
      <c r="A12" s="3" t="inlineStr">
        <is>
          <t>RS-2026-010</t>
        </is>
      </c>
      <c r="B12" s="3" t="inlineStr">
        <is>
          <t>MD-2026-009</t>
        </is>
      </c>
      <c r="C12" s="30">
        <f>IF(B12="","",IFERROR(VLOOKUP(B12,'Match Draw'!$A$3:$P$112,2,FALSE),""))</f>
        <v/>
      </c>
      <c r="D12" s="7" t="inlineStr">
        <is>
          <t>Ngaire Te Rangi</t>
        </is>
      </c>
      <c r="E12" s="3" t="inlineStr">
        <is>
          <t>Umpire</t>
        </is>
      </c>
      <c r="F12" s="7" t="inlineStr">
        <is>
          <t>Aroha Netball Club</t>
        </is>
      </c>
      <c r="G12" s="3" t="inlineStr">
        <is>
          <t>Unavailable</t>
        </is>
      </c>
      <c r="H12" s="3" t="inlineStr">
        <is>
          <t>No</t>
        </is>
      </c>
      <c r="I12" s="7" t="inlineStr">
        <is>
          <t>021 886 054</t>
        </is>
      </c>
      <c r="J12" s="7" t="inlineStr">
        <is>
          <t>ngaire.terangi@example.nz</t>
        </is>
      </c>
      <c r="K12" s="3" t="inlineStr">
        <is>
          <t>Yes</t>
        </is>
      </c>
      <c r="L12" s="26" t="n">
        <v>72</v>
      </c>
      <c r="M12" s="7" t="inlineStr">
        <is>
          <t>Seek replacement umpire</t>
        </is>
      </c>
      <c r="N12" s="10">
        <f>IF(A12="","",IF(H12="Yes","Confirmed","Follow up"))</f>
        <v/>
      </c>
    </row>
    <row r="13">
      <c r="A13" s="3" t="n"/>
      <c r="B13" s="3" t="n"/>
      <c r="C13" s="29">
        <f>IF(B13="","",IFERROR(VLOOKUP(B13,'Match Draw'!$A$3:$P$112,2,FALSE),""))</f>
        <v/>
      </c>
      <c r="D13" s="7" t="n"/>
      <c r="E13" s="3" t="n"/>
      <c r="F13" s="7" t="n"/>
      <c r="G13" s="3" t="n"/>
      <c r="H13" s="3" t="n"/>
      <c r="I13" s="7" t="n"/>
      <c r="J13" s="7" t="n"/>
      <c r="K13" s="3" t="n"/>
      <c r="L13" s="26" t="n"/>
      <c r="M13" s="7" t="n"/>
      <c r="N13" s="5">
        <f>IF(A13="","",IF(H13="Yes","Confirmed","Follow up"))</f>
        <v/>
      </c>
    </row>
    <row r="14">
      <c r="A14" s="3" t="n"/>
      <c r="B14" s="3" t="n"/>
      <c r="C14" s="30">
        <f>IF(B14="","",IFERROR(VLOOKUP(B14,'Match Draw'!$A$3:$P$112,2,FALSE),""))</f>
        <v/>
      </c>
      <c r="D14" s="7" t="n"/>
      <c r="E14" s="3" t="n"/>
      <c r="F14" s="7" t="n"/>
      <c r="G14" s="3" t="n"/>
      <c r="H14" s="3" t="n"/>
      <c r="I14" s="7" t="n"/>
      <c r="J14" s="7" t="n"/>
      <c r="K14" s="3" t="n"/>
      <c r="L14" s="26" t="n"/>
      <c r="M14" s="7" t="n"/>
      <c r="N14" s="10">
        <f>IF(A14="","",IF(H14="Yes","Confirmed","Follow up"))</f>
        <v/>
      </c>
    </row>
    <row r="15">
      <c r="A15" s="3" t="n"/>
      <c r="B15" s="3" t="n"/>
      <c r="C15" s="29">
        <f>IF(B15="","",IFERROR(VLOOKUP(B15,'Match Draw'!$A$3:$P$112,2,FALSE),""))</f>
        <v/>
      </c>
      <c r="D15" s="7" t="n"/>
      <c r="E15" s="3" t="n"/>
      <c r="F15" s="7" t="n"/>
      <c r="G15" s="3" t="n"/>
      <c r="H15" s="3" t="n"/>
      <c r="I15" s="7" t="n"/>
      <c r="J15" s="7" t="n"/>
      <c r="K15" s="3" t="n"/>
      <c r="L15" s="26" t="n"/>
      <c r="M15" s="7" t="n"/>
      <c r="N15" s="5">
        <f>IF(A15="","",IF(H15="Yes","Confirmed","Follow up"))</f>
        <v/>
      </c>
    </row>
    <row r="16">
      <c r="A16" s="3" t="n"/>
      <c r="B16" s="3" t="n"/>
      <c r="C16" s="30">
        <f>IF(B16="","",IFERROR(VLOOKUP(B16,'Match Draw'!$A$3:$P$112,2,FALSE),""))</f>
        <v/>
      </c>
      <c r="D16" s="7" t="n"/>
      <c r="E16" s="3" t="n"/>
      <c r="F16" s="7" t="n"/>
      <c r="G16" s="3" t="n"/>
      <c r="H16" s="3" t="n"/>
      <c r="I16" s="7" t="n"/>
      <c r="J16" s="7" t="n"/>
      <c r="K16" s="3" t="n"/>
      <c r="L16" s="26" t="n"/>
      <c r="M16" s="7" t="n"/>
      <c r="N16" s="10">
        <f>IF(A16="","",IF(H16="Yes","Confirmed","Follow up"))</f>
        <v/>
      </c>
    </row>
    <row r="17">
      <c r="A17" s="3" t="n"/>
      <c r="B17" s="3" t="n"/>
      <c r="C17" s="29">
        <f>IF(B17="","",IFERROR(VLOOKUP(B17,'Match Draw'!$A$3:$P$112,2,FALSE),""))</f>
        <v/>
      </c>
      <c r="D17" s="7" t="n"/>
      <c r="E17" s="3" t="n"/>
      <c r="F17" s="7" t="n"/>
      <c r="G17" s="3" t="n"/>
      <c r="H17" s="3" t="n"/>
      <c r="I17" s="7" t="n"/>
      <c r="J17" s="7" t="n"/>
      <c r="K17" s="3" t="n"/>
      <c r="L17" s="26" t="n"/>
      <c r="M17" s="7" t="n"/>
      <c r="N17" s="5">
        <f>IF(A17="","",IF(H17="Yes","Confirmed","Follow up"))</f>
        <v/>
      </c>
    </row>
    <row r="18">
      <c r="A18" s="3" t="n"/>
      <c r="B18" s="3" t="n"/>
      <c r="C18" s="30">
        <f>IF(B18="","",IFERROR(VLOOKUP(B18,'Match Draw'!$A$3:$P$112,2,FALSE),""))</f>
        <v/>
      </c>
      <c r="D18" s="7" t="n"/>
      <c r="E18" s="3" t="n"/>
      <c r="F18" s="7" t="n"/>
      <c r="G18" s="3" t="n"/>
      <c r="H18" s="3" t="n"/>
      <c r="I18" s="7" t="n"/>
      <c r="J18" s="7" t="n"/>
      <c r="K18" s="3" t="n"/>
      <c r="L18" s="26" t="n"/>
      <c r="M18" s="7" t="n"/>
      <c r="N18" s="10">
        <f>IF(A18="","",IF(H18="Yes","Confirmed","Follow up"))</f>
        <v/>
      </c>
    </row>
    <row r="19">
      <c r="A19" s="3" t="n"/>
      <c r="B19" s="3" t="n"/>
      <c r="C19" s="29">
        <f>IF(B19="","",IFERROR(VLOOKUP(B19,'Match Draw'!$A$3:$P$112,2,FALSE),""))</f>
        <v/>
      </c>
      <c r="D19" s="7" t="n"/>
      <c r="E19" s="3" t="n"/>
      <c r="F19" s="7" t="n"/>
      <c r="G19" s="3" t="n"/>
      <c r="H19" s="3" t="n"/>
      <c r="I19" s="7" t="n"/>
      <c r="J19" s="7" t="n"/>
      <c r="K19" s="3" t="n"/>
      <c r="L19" s="26" t="n"/>
      <c r="M19" s="7" t="n"/>
      <c r="N19" s="5">
        <f>IF(A19="","",IF(H19="Yes","Confirmed","Follow up"))</f>
        <v/>
      </c>
    </row>
    <row r="20">
      <c r="A20" s="3" t="n"/>
      <c r="B20" s="3" t="n"/>
      <c r="C20" s="30">
        <f>IF(B20="","",IFERROR(VLOOKUP(B20,'Match Draw'!$A$3:$P$112,2,FALSE),""))</f>
        <v/>
      </c>
      <c r="D20" s="7" t="n"/>
      <c r="E20" s="3" t="n"/>
      <c r="F20" s="7" t="n"/>
      <c r="G20" s="3" t="n"/>
      <c r="H20" s="3" t="n"/>
      <c r="I20" s="7" t="n"/>
      <c r="J20" s="7" t="n"/>
      <c r="K20" s="3" t="n"/>
      <c r="L20" s="26" t="n"/>
      <c r="M20" s="7" t="n"/>
      <c r="N20" s="10">
        <f>IF(A20="","",IF(H20="Yes","Confirmed","Follow up"))</f>
        <v/>
      </c>
    </row>
    <row r="21">
      <c r="A21" s="3" t="n"/>
      <c r="B21" s="3" t="n"/>
      <c r="C21" s="29">
        <f>IF(B21="","",IFERROR(VLOOKUP(B21,'Match Draw'!$A$3:$P$112,2,FALSE),""))</f>
        <v/>
      </c>
      <c r="D21" s="7" t="n"/>
      <c r="E21" s="3" t="n"/>
      <c r="F21" s="7" t="n"/>
      <c r="G21" s="3" t="n"/>
      <c r="H21" s="3" t="n"/>
      <c r="I21" s="7" t="n"/>
      <c r="J21" s="7" t="n"/>
      <c r="K21" s="3" t="n"/>
      <c r="L21" s="26" t="n"/>
      <c r="M21" s="7" t="n"/>
      <c r="N21" s="5">
        <f>IF(A21="","",IF(H21="Yes","Confirmed","Follow up"))</f>
        <v/>
      </c>
    </row>
    <row r="22">
      <c r="A22" s="3" t="n"/>
      <c r="B22" s="3" t="n"/>
      <c r="C22" s="30">
        <f>IF(B22="","",IFERROR(VLOOKUP(B22,'Match Draw'!$A$3:$P$112,2,FALSE),""))</f>
        <v/>
      </c>
      <c r="D22" s="7" t="n"/>
      <c r="E22" s="3" t="n"/>
      <c r="F22" s="7" t="n"/>
      <c r="G22" s="3" t="n"/>
      <c r="H22" s="3" t="n"/>
      <c r="I22" s="7" t="n"/>
      <c r="J22" s="7" t="n"/>
      <c r="K22" s="3" t="n"/>
      <c r="L22" s="26" t="n"/>
      <c r="M22" s="7" t="n"/>
      <c r="N22" s="10">
        <f>IF(A22="","",IF(H22="Yes","Confirmed","Follow up"))</f>
        <v/>
      </c>
    </row>
    <row r="23">
      <c r="A23" s="3" t="n"/>
      <c r="B23" s="3" t="n"/>
      <c r="C23" s="29">
        <f>IF(B23="","",IFERROR(VLOOKUP(B23,'Match Draw'!$A$3:$P$112,2,FALSE),""))</f>
        <v/>
      </c>
      <c r="D23" s="7" t="n"/>
      <c r="E23" s="3" t="n"/>
      <c r="F23" s="7" t="n"/>
      <c r="G23" s="3" t="n"/>
      <c r="H23" s="3" t="n"/>
      <c r="I23" s="7" t="n"/>
      <c r="J23" s="7" t="n"/>
      <c r="K23" s="3" t="n"/>
      <c r="L23" s="26" t="n"/>
      <c r="M23" s="7" t="n"/>
      <c r="N23" s="5">
        <f>IF(A23="","",IF(H23="Yes","Confirmed","Follow up"))</f>
        <v/>
      </c>
    </row>
    <row r="24">
      <c r="A24" s="3" t="n"/>
      <c r="B24" s="3" t="n"/>
      <c r="C24" s="30">
        <f>IF(B24="","",IFERROR(VLOOKUP(B24,'Match Draw'!$A$3:$P$112,2,FALSE),""))</f>
        <v/>
      </c>
      <c r="D24" s="7" t="n"/>
      <c r="E24" s="3" t="n"/>
      <c r="F24" s="7" t="n"/>
      <c r="G24" s="3" t="n"/>
      <c r="H24" s="3" t="n"/>
      <c r="I24" s="7" t="n"/>
      <c r="J24" s="7" t="n"/>
      <c r="K24" s="3" t="n"/>
      <c r="L24" s="26" t="n"/>
      <c r="M24" s="7" t="n"/>
      <c r="N24" s="10">
        <f>IF(A24="","",IF(H24="Yes","Confirmed","Follow up"))</f>
        <v/>
      </c>
    </row>
    <row r="25">
      <c r="A25" s="3" t="n"/>
      <c r="B25" s="3" t="n"/>
      <c r="C25" s="29">
        <f>IF(B25="","",IFERROR(VLOOKUP(B25,'Match Draw'!$A$3:$P$112,2,FALSE),""))</f>
        <v/>
      </c>
      <c r="D25" s="7" t="n"/>
      <c r="E25" s="3" t="n"/>
      <c r="F25" s="7" t="n"/>
      <c r="G25" s="3" t="n"/>
      <c r="H25" s="3" t="n"/>
      <c r="I25" s="7" t="n"/>
      <c r="J25" s="7" t="n"/>
      <c r="K25" s="3" t="n"/>
      <c r="L25" s="26" t="n"/>
      <c r="M25" s="7" t="n"/>
      <c r="N25" s="5">
        <f>IF(A25="","",IF(H25="Yes","Confirmed","Follow up"))</f>
        <v/>
      </c>
    </row>
    <row r="26">
      <c r="A26" s="3" t="n"/>
      <c r="B26" s="3" t="n"/>
      <c r="C26" s="30">
        <f>IF(B26="","",IFERROR(VLOOKUP(B26,'Match Draw'!$A$3:$P$112,2,FALSE),""))</f>
        <v/>
      </c>
      <c r="D26" s="7" t="n"/>
      <c r="E26" s="3" t="n"/>
      <c r="F26" s="7" t="n"/>
      <c r="G26" s="3" t="n"/>
      <c r="H26" s="3" t="n"/>
      <c r="I26" s="7" t="n"/>
      <c r="J26" s="7" t="n"/>
      <c r="K26" s="3" t="n"/>
      <c r="L26" s="26" t="n"/>
      <c r="M26" s="7" t="n"/>
      <c r="N26" s="10">
        <f>IF(A26="","",IF(H26="Yes","Confirmed","Follow up"))</f>
        <v/>
      </c>
    </row>
    <row r="27">
      <c r="A27" s="3" t="n"/>
      <c r="B27" s="3" t="n"/>
      <c r="C27" s="29">
        <f>IF(B27="","",IFERROR(VLOOKUP(B27,'Match Draw'!$A$3:$P$112,2,FALSE),""))</f>
        <v/>
      </c>
      <c r="D27" s="7" t="n"/>
      <c r="E27" s="3" t="n"/>
      <c r="F27" s="7" t="n"/>
      <c r="G27" s="3" t="n"/>
      <c r="H27" s="3" t="n"/>
      <c r="I27" s="7" t="n"/>
      <c r="J27" s="7" t="n"/>
      <c r="K27" s="3" t="n"/>
      <c r="L27" s="26" t="n"/>
      <c r="M27" s="7" t="n"/>
      <c r="N27" s="5">
        <f>IF(A27="","",IF(H27="Yes","Confirmed","Follow up"))</f>
        <v/>
      </c>
    </row>
    <row r="28">
      <c r="A28" s="3" t="n"/>
      <c r="B28" s="3" t="n"/>
      <c r="C28" s="30">
        <f>IF(B28="","",IFERROR(VLOOKUP(B28,'Match Draw'!$A$3:$P$112,2,FALSE),""))</f>
        <v/>
      </c>
      <c r="D28" s="7" t="n"/>
      <c r="E28" s="3" t="n"/>
      <c r="F28" s="7" t="n"/>
      <c r="G28" s="3" t="n"/>
      <c r="H28" s="3" t="n"/>
      <c r="I28" s="7" t="n"/>
      <c r="J28" s="7" t="n"/>
      <c r="K28" s="3" t="n"/>
      <c r="L28" s="26" t="n"/>
      <c r="M28" s="7" t="n"/>
      <c r="N28" s="10">
        <f>IF(A28="","",IF(H28="Yes","Confirmed","Follow up"))</f>
        <v/>
      </c>
    </row>
    <row r="29">
      <c r="A29" s="3" t="n"/>
      <c r="B29" s="3" t="n"/>
      <c r="C29" s="29">
        <f>IF(B29="","",IFERROR(VLOOKUP(B29,'Match Draw'!$A$3:$P$112,2,FALSE),""))</f>
        <v/>
      </c>
      <c r="D29" s="7" t="n"/>
      <c r="E29" s="3" t="n"/>
      <c r="F29" s="7" t="n"/>
      <c r="G29" s="3" t="n"/>
      <c r="H29" s="3" t="n"/>
      <c r="I29" s="7" t="n"/>
      <c r="J29" s="7" t="n"/>
      <c r="K29" s="3" t="n"/>
      <c r="L29" s="26" t="n"/>
      <c r="M29" s="7" t="n"/>
      <c r="N29" s="5">
        <f>IF(A29="","",IF(H29="Yes","Confirmed","Follow up"))</f>
        <v/>
      </c>
    </row>
    <row r="30">
      <c r="A30" s="3" t="n"/>
      <c r="B30" s="3" t="n"/>
      <c r="C30" s="30">
        <f>IF(B30="","",IFERROR(VLOOKUP(B30,'Match Draw'!$A$3:$P$112,2,FALSE),""))</f>
        <v/>
      </c>
      <c r="D30" s="7" t="n"/>
      <c r="E30" s="3" t="n"/>
      <c r="F30" s="7" t="n"/>
      <c r="G30" s="3" t="n"/>
      <c r="H30" s="3" t="n"/>
      <c r="I30" s="7" t="n"/>
      <c r="J30" s="7" t="n"/>
      <c r="K30" s="3" t="n"/>
      <c r="L30" s="26" t="n"/>
      <c r="M30" s="7" t="n"/>
      <c r="N30" s="10">
        <f>IF(A30="","",IF(H30="Yes","Confirmed","Follow up"))</f>
        <v/>
      </c>
    </row>
    <row r="31">
      <c r="A31" s="3" t="n"/>
      <c r="B31" s="3" t="n"/>
      <c r="C31" s="29">
        <f>IF(B31="","",IFERROR(VLOOKUP(B31,'Match Draw'!$A$3:$P$112,2,FALSE),""))</f>
        <v/>
      </c>
      <c r="D31" s="7" t="n"/>
      <c r="E31" s="3" t="n"/>
      <c r="F31" s="7" t="n"/>
      <c r="G31" s="3" t="n"/>
      <c r="H31" s="3" t="n"/>
      <c r="I31" s="7" t="n"/>
      <c r="J31" s="7" t="n"/>
      <c r="K31" s="3" t="n"/>
      <c r="L31" s="26" t="n"/>
      <c r="M31" s="7" t="n"/>
      <c r="N31" s="5">
        <f>IF(A31="","",IF(H31="Yes","Confirmed","Follow up"))</f>
        <v/>
      </c>
    </row>
    <row r="32">
      <c r="A32" s="3" t="n"/>
      <c r="B32" s="3" t="n"/>
      <c r="C32" s="30">
        <f>IF(B32="","",IFERROR(VLOOKUP(B32,'Match Draw'!$A$3:$P$112,2,FALSE),""))</f>
        <v/>
      </c>
      <c r="D32" s="7" t="n"/>
      <c r="E32" s="3" t="n"/>
      <c r="F32" s="7" t="n"/>
      <c r="G32" s="3" t="n"/>
      <c r="H32" s="3" t="n"/>
      <c r="I32" s="7" t="n"/>
      <c r="J32" s="7" t="n"/>
      <c r="K32" s="3" t="n"/>
      <c r="L32" s="26" t="n"/>
      <c r="M32" s="7" t="n"/>
      <c r="N32" s="10">
        <f>IF(A32="","",IF(H32="Yes","Confirmed","Follow up"))</f>
        <v/>
      </c>
    </row>
    <row r="33">
      <c r="A33" s="3" t="n"/>
      <c r="B33" s="3" t="n"/>
      <c r="C33" s="29">
        <f>IF(B33="","",IFERROR(VLOOKUP(B33,'Match Draw'!$A$3:$P$112,2,FALSE),""))</f>
        <v/>
      </c>
      <c r="D33" s="7" t="n"/>
      <c r="E33" s="3" t="n"/>
      <c r="F33" s="7" t="n"/>
      <c r="G33" s="3" t="n"/>
      <c r="H33" s="3" t="n"/>
      <c r="I33" s="7" t="n"/>
      <c r="J33" s="7" t="n"/>
      <c r="K33" s="3" t="n"/>
      <c r="L33" s="26" t="n"/>
      <c r="M33" s="7" t="n"/>
      <c r="N33" s="5">
        <f>IF(A33="","",IF(H33="Yes","Confirmed","Follow up"))</f>
        <v/>
      </c>
    </row>
    <row r="34">
      <c r="A34" s="3" t="n"/>
      <c r="B34" s="3" t="n"/>
      <c r="C34" s="30">
        <f>IF(B34="","",IFERROR(VLOOKUP(B34,'Match Draw'!$A$3:$P$112,2,FALSE),""))</f>
        <v/>
      </c>
      <c r="D34" s="7" t="n"/>
      <c r="E34" s="3" t="n"/>
      <c r="F34" s="7" t="n"/>
      <c r="G34" s="3" t="n"/>
      <c r="H34" s="3" t="n"/>
      <c r="I34" s="7" t="n"/>
      <c r="J34" s="7" t="n"/>
      <c r="K34" s="3" t="n"/>
      <c r="L34" s="26" t="n"/>
      <c r="M34" s="7" t="n"/>
      <c r="N34" s="10">
        <f>IF(A34="","",IF(H34="Yes","Confirmed","Follow up"))</f>
        <v/>
      </c>
    </row>
    <row r="35">
      <c r="A35" s="3" t="n"/>
      <c r="B35" s="3" t="n"/>
      <c r="C35" s="29">
        <f>IF(B35="","",IFERROR(VLOOKUP(B35,'Match Draw'!$A$3:$P$112,2,FALSE),""))</f>
        <v/>
      </c>
      <c r="D35" s="7" t="n"/>
      <c r="E35" s="3" t="n"/>
      <c r="F35" s="7" t="n"/>
      <c r="G35" s="3" t="n"/>
      <c r="H35" s="3" t="n"/>
      <c r="I35" s="7" t="n"/>
      <c r="J35" s="7" t="n"/>
      <c r="K35" s="3" t="n"/>
      <c r="L35" s="26" t="n"/>
      <c r="M35" s="7" t="n"/>
      <c r="N35" s="5">
        <f>IF(A35="","",IF(H35="Yes","Confirmed","Follow up"))</f>
        <v/>
      </c>
    </row>
    <row r="36">
      <c r="A36" s="3" t="n"/>
      <c r="B36" s="3" t="n"/>
      <c r="C36" s="30">
        <f>IF(B36="","",IFERROR(VLOOKUP(B36,'Match Draw'!$A$3:$P$112,2,FALSE),""))</f>
        <v/>
      </c>
      <c r="D36" s="7" t="n"/>
      <c r="E36" s="3" t="n"/>
      <c r="F36" s="7" t="n"/>
      <c r="G36" s="3" t="n"/>
      <c r="H36" s="3" t="n"/>
      <c r="I36" s="7" t="n"/>
      <c r="J36" s="7" t="n"/>
      <c r="K36" s="3" t="n"/>
      <c r="L36" s="26" t="n"/>
      <c r="M36" s="7" t="n"/>
      <c r="N36" s="10">
        <f>IF(A36="","",IF(H36="Yes","Confirmed","Follow up"))</f>
        <v/>
      </c>
    </row>
    <row r="37">
      <c r="A37" s="3" t="n"/>
      <c r="B37" s="3" t="n"/>
      <c r="C37" s="29">
        <f>IF(B37="","",IFERROR(VLOOKUP(B37,'Match Draw'!$A$3:$P$112,2,FALSE),""))</f>
        <v/>
      </c>
      <c r="D37" s="7" t="n"/>
      <c r="E37" s="3" t="n"/>
      <c r="F37" s="7" t="n"/>
      <c r="G37" s="3" t="n"/>
      <c r="H37" s="3" t="n"/>
      <c r="I37" s="7" t="n"/>
      <c r="J37" s="7" t="n"/>
      <c r="K37" s="3" t="n"/>
      <c r="L37" s="26" t="n"/>
      <c r="M37" s="7" t="n"/>
      <c r="N37" s="5">
        <f>IF(A37="","",IF(H37="Yes","Confirmed","Follow up"))</f>
        <v/>
      </c>
    </row>
    <row r="38">
      <c r="A38" s="3" t="n"/>
      <c r="B38" s="3" t="n"/>
      <c r="C38" s="30">
        <f>IF(B38="","",IFERROR(VLOOKUP(B38,'Match Draw'!$A$3:$P$112,2,FALSE),""))</f>
        <v/>
      </c>
      <c r="D38" s="7" t="n"/>
      <c r="E38" s="3" t="n"/>
      <c r="F38" s="7" t="n"/>
      <c r="G38" s="3" t="n"/>
      <c r="H38" s="3" t="n"/>
      <c r="I38" s="7" t="n"/>
      <c r="J38" s="7" t="n"/>
      <c r="K38" s="3" t="n"/>
      <c r="L38" s="26" t="n"/>
      <c r="M38" s="7" t="n"/>
      <c r="N38" s="10">
        <f>IF(A38="","",IF(H38="Yes","Confirmed","Follow up"))</f>
        <v/>
      </c>
    </row>
    <row r="39">
      <c r="A39" s="3" t="n"/>
      <c r="B39" s="3" t="n"/>
      <c r="C39" s="29">
        <f>IF(B39="","",IFERROR(VLOOKUP(B39,'Match Draw'!$A$3:$P$112,2,FALSE),""))</f>
        <v/>
      </c>
      <c r="D39" s="7" t="n"/>
      <c r="E39" s="3" t="n"/>
      <c r="F39" s="7" t="n"/>
      <c r="G39" s="3" t="n"/>
      <c r="H39" s="3" t="n"/>
      <c r="I39" s="7" t="n"/>
      <c r="J39" s="7" t="n"/>
      <c r="K39" s="3" t="n"/>
      <c r="L39" s="26" t="n"/>
      <c r="M39" s="7" t="n"/>
      <c r="N39" s="5">
        <f>IF(A39="","",IF(H39="Yes","Confirmed","Follow up"))</f>
        <v/>
      </c>
    </row>
    <row r="40">
      <c r="A40" s="3" t="n"/>
      <c r="B40" s="3" t="n"/>
      <c r="C40" s="30">
        <f>IF(B40="","",IFERROR(VLOOKUP(B40,'Match Draw'!$A$3:$P$112,2,FALSE),""))</f>
        <v/>
      </c>
      <c r="D40" s="7" t="n"/>
      <c r="E40" s="3" t="n"/>
      <c r="F40" s="7" t="n"/>
      <c r="G40" s="3" t="n"/>
      <c r="H40" s="3" t="n"/>
      <c r="I40" s="7" t="n"/>
      <c r="J40" s="7" t="n"/>
      <c r="K40" s="3" t="n"/>
      <c r="L40" s="26" t="n"/>
      <c r="M40" s="7" t="n"/>
      <c r="N40" s="10">
        <f>IF(A40="","",IF(H40="Yes","Confirmed","Follow up"))</f>
        <v/>
      </c>
    </row>
    <row r="41">
      <c r="A41" s="3" t="n"/>
      <c r="B41" s="3" t="n"/>
      <c r="C41" s="29">
        <f>IF(B41="","",IFERROR(VLOOKUP(B41,'Match Draw'!$A$3:$P$112,2,FALSE),""))</f>
        <v/>
      </c>
      <c r="D41" s="7" t="n"/>
      <c r="E41" s="3" t="n"/>
      <c r="F41" s="7" t="n"/>
      <c r="G41" s="3" t="n"/>
      <c r="H41" s="3" t="n"/>
      <c r="I41" s="7" t="n"/>
      <c r="J41" s="7" t="n"/>
      <c r="K41" s="3" t="n"/>
      <c r="L41" s="26" t="n"/>
      <c r="M41" s="7" t="n"/>
      <c r="N41" s="5">
        <f>IF(A41="","",IF(H41="Yes","Confirmed","Follow up"))</f>
        <v/>
      </c>
    </row>
    <row r="42">
      <c r="A42" s="3" t="n"/>
      <c r="B42" s="3" t="n"/>
      <c r="C42" s="30">
        <f>IF(B42="","",IFERROR(VLOOKUP(B42,'Match Draw'!$A$3:$P$112,2,FALSE),""))</f>
        <v/>
      </c>
      <c r="D42" s="7" t="n"/>
      <c r="E42" s="3" t="n"/>
      <c r="F42" s="7" t="n"/>
      <c r="G42" s="3" t="n"/>
      <c r="H42" s="3" t="n"/>
      <c r="I42" s="7" t="n"/>
      <c r="J42" s="7" t="n"/>
      <c r="K42" s="3" t="n"/>
      <c r="L42" s="26" t="n"/>
      <c r="M42" s="7" t="n"/>
      <c r="N42" s="10">
        <f>IF(A42="","",IF(H42="Yes","Confirmed","Follow up"))</f>
        <v/>
      </c>
    </row>
    <row r="43">
      <c r="A43" s="3" t="n"/>
      <c r="B43" s="3" t="n"/>
      <c r="C43" s="29">
        <f>IF(B43="","",IFERROR(VLOOKUP(B43,'Match Draw'!$A$3:$P$112,2,FALSE),""))</f>
        <v/>
      </c>
      <c r="D43" s="7" t="n"/>
      <c r="E43" s="3" t="n"/>
      <c r="F43" s="7" t="n"/>
      <c r="G43" s="3" t="n"/>
      <c r="H43" s="3" t="n"/>
      <c r="I43" s="7" t="n"/>
      <c r="J43" s="7" t="n"/>
      <c r="K43" s="3" t="n"/>
      <c r="L43" s="26" t="n"/>
      <c r="M43" s="7" t="n"/>
      <c r="N43" s="5">
        <f>IF(A43="","",IF(H43="Yes","Confirmed","Follow up"))</f>
        <v/>
      </c>
    </row>
    <row r="44">
      <c r="A44" s="3" t="n"/>
      <c r="B44" s="3" t="n"/>
      <c r="C44" s="30">
        <f>IF(B44="","",IFERROR(VLOOKUP(B44,'Match Draw'!$A$3:$P$112,2,FALSE),""))</f>
        <v/>
      </c>
      <c r="D44" s="7" t="n"/>
      <c r="E44" s="3" t="n"/>
      <c r="F44" s="7" t="n"/>
      <c r="G44" s="3" t="n"/>
      <c r="H44" s="3" t="n"/>
      <c r="I44" s="7" t="n"/>
      <c r="J44" s="7" t="n"/>
      <c r="K44" s="3" t="n"/>
      <c r="L44" s="26" t="n"/>
      <c r="M44" s="7" t="n"/>
      <c r="N44" s="10">
        <f>IF(A44="","",IF(H44="Yes","Confirmed","Follow up"))</f>
        <v/>
      </c>
    </row>
    <row r="45">
      <c r="A45" s="3" t="n"/>
      <c r="B45" s="3" t="n"/>
      <c r="C45" s="29">
        <f>IF(B45="","",IFERROR(VLOOKUP(B45,'Match Draw'!$A$3:$P$112,2,FALSE),""))</f>
        <v/>
      </c>
      <c r="D45" s="7" t="n"/>
      <c r="E45" s="3" t="n"/>
      <c r="F45" s="7" t="n"/>
      <c r="G45" s="3" t="n"/>
      <c r="H45" s="3" t="n"/>
      <c r="I45" s="7" t="n"/>
      <c r="J45" s="7" t="n"/>
      <c r="K45" s="3" t="n"/>
      <c r="L45" s="26" t="n"/>
      <c r="M45" s="7" t="n"/>
      <c r="N45" s="5">
        <f>IF(A45="","",IF(H45="Yes","Confirmed","Follow up"))</f>
        <v/>
      </c>
    </row>
    <row r="46">
      <c r="A46" s="3" t="n"/>
      <c r="B46" s="3" t="n"/>
      <c r="C46" s="30">
        <f>IF(B46="","",IFERROR(VLOOKUP(B46,'Match Draw'!$A$3:$P$112,2,FALSE),""))</f>
        <v/>
      </c>
      <c r="D46" s="7" t="n"/>
      <c r="E46" s="3" t="n"/>
      <c r="F46" s="7" t="n"/>
      <c r="G46" s="3" t="n"/>
      <c r="H46" s="3" t="n"/>
      <c r="I46" s="7" t="n"/>
      <c r="J46" s="7" t="n"/>
      <c r="K46" s="3" t="n"/>
      <c r="L46" s="26" t="n"/>
      <c r="M46" s="7" t="n"/>
      <c r="N46" s="10">
        <f>IF(A46="","",IF(H46="Yes","Confirmed","Follow up"))</f>
        <v/>
      </c>
    </row>
    <row r="47">
      <c r="A47" s="3" t="n"/>
      <c r="B47" s="3" t="n"/>
      <c r="C47" s="29">
        <f>IF(B47="","",IFERROR(VLOOKUP(B47,'Match Draw'!$A$3:$P$112,2,FALSE),""))</f>
        <v/>
      </c>
      <c r="D47" s="7" t="n"/>
      <c r="E47" s="3" t="n"/>
      <c r="F47" s="7" t="n"/>
      <c r="G47" s="3" t="n"/>
      <c r="H47" s="3" t="n"/>
      <c r="I47" s="7" t="n"/>
      <c r="J47" s="7" t="n"/>
      <c r="K47" s="3" t="n"/>
      <c r="L47" s="26" t="n"/>
      <c r="M47" s="7" t="n"/>
      <c r="N47" s="5">
        <f>IF(A47="","",IF(H47="Yes","Confirmed","Follow up"))</f>
        <v/>
      </c>
    </row>
    <row r="48">
      <c r="A48" s="3" t="n"/>
      <c r="B48" s="3" t="n"/>
      <c r="C48" s="30">
        <f>IF(B48="","",IFERROR(VLOOKUP(B48,'Match Draw'!$A$3:$P$112,2,FALSE),""))</f>
        <v/>
      </c>
      <c r="D48" s="7" t="n"/>
      <c r="E48" s="3" t="n"/>
      <c r="F48" s="7" t="n"/>
      <c r="G48" s="3" t="n"/>
      <c r="H48" s="3" t="n"/>
      <c r="I48" s="7" t="n"/>
      <c r="J48" s="7" t="n"/>
      <c r="K48" s="3" t="n"/>
      <c r="L48" s="26" t="n"/>
      <c r="M48" s="7" t="n"/>
      <c r="N48" s="10">
        <f>IF(A48="","",IF(H48="Yes","Confirmed","Follow up"))</f>
        <v/>
      </c>
    </row>
    <row r="49">
      <c r="A49" s="3" t="n"/>
      <c r="B49" s="3" t="n"/>
      <c r="C49" s="29">
        <f>IF(B49="","",IFERROR(VLOOKUP(B49,'Match Draw'!$A$3:$P$112,2,FALSE),""))</f>
        <v/>
      </c>
      <c r="D49" s="7" t="n"/>
      <c r="E49" s="3" t="n"/>
      <c r="F49" s="7" t="n"/>
      <c r="G49" s="3" t="n"/>
      <c r="H49" s="3" t="n"/>
      <c r="I49" s="7" t="n"/>
      <c r="J49" s="7" t="n"/>
      <c r="K49" s="3" t="n"/>
      <c r="L49" s="26" t="n"/>
      <c r="M49" s="7" t="n"/>
      <c r="N49" s="5">
        <f>IF(A49="","",IF(H49="Yes","Confirmed","Follow up"))</f>
        <v/>
      </c>
    </row>
    <row r="50">
      <c r="A50" s="3" t="n"/>
      <c r="B50" s="3" t="n"/>
      <c r="C50" s="30">
        <f>IF(B50="","",IFERROR(VLOOKUP(B50,'Match Draw'!$A$3:$P$112,2,FALSE),""))</f>
        <v/>
      </c>
      <c r="D50" s="7" t="n"/>
      <c r="E50" s="3" t="n"/>
      <c r="F50" s="7" t="n"/>
      <c r="G50" s="3" t="n"/>
      <c r="H50" s="3" t="n"/>
      <c r="I50" s="7" t="n"/>
      <c r="J50" s="7" t="n"/>
      <c r="K50" s="3" t="n"/>
      <c r="L50" s="26" t="n"/>
      <c r="M50" s="7" t="n"/>
      <c r="N50" s="10">
        <f>IF(A50="","",IF(H50="Yes","Confirmed","Follow up"))</f>
        <v/>
      </c>
    </row>
    <row r="51">
      <c r="A51" s="3" t="n"/>
      <c r="B51" s="3" t="n"/>
      <c r="C51" s="29">
        <f>IF(B51="","",IFERROR(VLOOKUP(B51,'Match Draw'!$A$3:$P$112,2,FALSE),""))</f>
        <v/>
      </c>
      <c r="D51" s="7" t="n"/>
      <c r="E51" s="3" t="n"/>
      <c r="F51" s="7" t="n"/>
      <c r="G51" s="3" t="n"/>
      <c r="H51" s="3" t="n"/>
      <c r="I51" s="7" t="n"/>
      <c r="J51" s="7" t="n"/>
      <c r="K51" s="3" t="n"/>
      <c r="L51" s="26" t="n"/>
      <c r="M51" s="7" t="n"/>
      <c r="N51" s="5">
        <f>IF(A51="","",IF(H51="Yes","Confirmed","Follow up"))</f>
        <v/>
      </c>
    </row>
    <row r="52">
      <c r="A52" s="3" t="n"/>
      <c r="B52" s="3" t="n"/>
      <c r="C52" s="30">
        <f>IF(B52="","",IFERROR(VLOOKUP(B52,'Match Draw'!$A$3:$P$112,2,FALSE),""))</f>
        <v/>
      </c>
      <c r="D52" s="7" t="n"/>
      <c r="E52" s="3" t="n"/>
      <c r="F52" s="7" t="n"/>
      <c r="G52" s="3" t="n"/>
      <c r="H52" s="3" t="n"/>
      <c r="I52" s="7" t="n"/>
      <c r="J52" s="7" t="n"/>
      <c r="K52" s="3" t="n"/>
      <c r="L52" s="26" t="n"/>
      <c r="M52" s="7" t="n"/>
      <c r="N52" s="10">
        <f>IF(A52="","",IF(H52="Yes","Confirmed","Follow up"))</f>
        <v/>
      </c>
    </row>
    <row r="53">
      <c r="A53" s="3" t="n"/>
      <c r="B53" s="3" t="n"/>
      <c r="C53" s="29">
        <f>IF(B53="","",IFERROR(VLOOKUP(B53,'Match Draw'!$A$3:$P$112,2,FALSE),""))</f>
        <v/>
      </c>
      <c r="D53" s="7" t="n"/>
      <c r="E53" s="3" t="n"/>
      <c r="F53" s="7" t="n"/>
      <c r="G53" s="3" t="n"/>
      <c r="H53" s="3" t="n"/>
      <c r="I53" s="7" t="n"/>
      <c r="J53" s="7" t="n"/>
      <c r="K53" s="3" t="n"/>
      <c r="L53" s="26" t="n"/>
      <c r="M53" s="7" t="n"/>
      <c r="N53" s="5">
        <f>IF(A53="","",IF(H53="Yes","Confirmed","Follow up"))</f>
        <v/>
      </c>
    </row>
    <row r="54">
      <c r="A54" s="3" t="n"/>
      <c r="B54" s="3" t="n"/>
      <c r="C54" s="30">
        <f>IF(B54="","",IFERROR(VLOOKUP(B54,'Match Draw'!$A$3:$P$112,2,FALSE),""))</f>
        <v/>
      </c>
      <c r="D54" s="7" t="n"/>
      <c r="E54" s="3" t="n"/>
      <c r="F54" s="7" t="n"/>
      <c r="G54" s="3" t="n"/>
      <c r="H54" s="3" t="n"/>
      <c r="I54" s="7" t="n"/>
      <c r="J54" s="7" t="n"/>
      <c r="K54" s="3" t="n"/>
      <c r="L54" s="26" t="n"/>
      <c r="M54" s="7" t="n"/>
      <c r="N54" s="10">
        <f>IF(A54="","",IF(H54="Yes","Confirmed","Follow up"))</f>
        <v/>
      </c>
    </row>
    <row r="55">
      <c r="A55" s="3" t="n"/>
      <c r="B55" s="3" t="n"/>
      <c r="C55" s="29">
        <f>IF(B55="","",IFERROR(VLOOKUP(B55,'Match Draw'!$A$3:$P$112,2,FALSE),""))</f>
        <v/>
      </c>
      <c r="D55" s="7" t="n"/>
      <c r="E55" s="3" t="n"/>
      <c r="F55" s="7" t="n"/>
      <c r="G55" s="3" t="n"/>
      <c r="H55" s="3" t="n"/>
      <c r="I55" s="7" t="n"/>
      <c r="J55" s="7" t="n"/>
      <c r="K55" s="3" t="n"/>
      <c r="L55" s="26" t="n"/>
      <c r="M55" s="7" t="n"/>
      <c r="N55" s="5">
        <f>IF(A55="","",IF(H55="Yes","Confirmed","Follow up"))</f>
        <v/>
      </c>
    </row>
    <row r="56">
      <c r="A56" s="3" t="n"/>
      <c r="B56" s="3" t="n"/>
      <c r="C56" s="30">
        <f>IF(B56="","",IFERROR(VLOOKUP(B56,'Match Draw'!$A$3:$P$112,2,FALSE),""))</f>
        <v/>
      </c>
      <c r="D56" s="7" t="n"/>
      <c r="E56" s="3" t="n"/>
      <c r="F56" s="7" t="n"/>
      <c r="G56" s="3" t="n"/>
      <c r="H56" s="3" t="n"/>
      <c r="I56" s="7" t="n"/>
      <c r="J56" s="7" t="n"/>
      <c r="K56" s="3" t="n"/>
      <c r="L56" s="26" t="n"/>
      <c r="M56" s="7" t="n"/>
      <c r="N56" s="10">
        <f>IF(A56="","",IF(H56="Yes","Confirmed","Follow up"))</f>
        <v/>
      </c>
    </row>
    <row r="57">
      <c r="A57" s="3" t="n"/>
      <c r="B57" s="3" t="n"/>
      <c r="C57" s="29">
        <f>IF(B57="","",IFERROR(VLOOKUP(B57,'Match Draw'!$A$3:$P$112,2,FALSE),""))</f>
        <v/>
      </c>
      <c r="D57" s="7" t="n"/>
      <c r="E57" s="3" t="n"/>
      <c r="F57" s="7" t="n"/>
      <c r="G57" s="3" t="n"/>
      <c r="H57" s="3" t="n"/>
      <c r="I57" s="7" t="n"/>
      <c r="J57" s="7" t="n"/>
      <c r="K57" s="3" t="n"/>
      <c r="L57" s="26" t="n"/>
      <c r="M57" s="7" t="n"/>
      <c r="N57" s="5">
        <f>IF(A57="","",IF(H57="Yes","Confirmed","Follow up"))</f>
        <v/>
      </c>
    </row>
    <row r="58">
      <c r="A58" s="3" t="n"/>
      <c r="B58" s="3" t="n"/>
      <c r="C58" s="30">
        <f>IF(B58="","",IFERROR(VLOOKUP(B58,'Match Draw'!$A$3:$P$112,2,FALSE),""))</f>
        <v/>
      </c>
      <c r="D58" s="7" t="n"/>
      <c r="E58" s="3" t="n"/>
      <c r="F58" s="7" t="n"/>
      <c r="G58" s="3" t="n"/>
      <c r="H58" s="3" t="n"/>
      <c r="I58" s="7" t="n"/>
      <c r="J58" s="7" t="n"/>
      <c r="K58" s="3" t="n"/>
      <c r="L58" s="26" t="n"/>
      <c r="M58" s="7" t="n"/>
      <c r="N58" s="10">
        <f>IF(A58="","",IF(H58="Yes","Confirmed","Follow up"))</f>
        <v/>
      </c>
    </row>
    <row r="59">
      <c r="A59" s="3" t="n"/>
      <c r="B59" s="3" t="n"/>
      <c r="C59" s="29">
        <f>IF(B59="","",IFERROR(VLOOKUP(B59,'Match Draw'!$A$3:$P$112,2,FALSE),""))</f>
        <v/>
      </c>
      <c r="D59" s="7" t="n"/>
      <c r="E59" s="3" t="n"/>
      <c r="F59" s="7" t="n"/>
      <c r="G59" s="3" t="n"/>
      <c r="H59" s="3" t="n"/>
      <c r="I59" s="7" t="n"/>
      <c r="J59" s="7" t="n"/>
      <c r="K59" s="3" t="n"/>
      <c r="L59" s="26" t="n"/>
      <c r="M59" s="7" t="n"/>
      <c r="N59" s="5">
        <f>IF(A59="","",IF(H59="Yes","Confirmed","Follow up"))</f>
        <v/>
      </c>
    </row>
    <row r="60">
      <c r="A60" s="3" t="n"/>
      <c r="B60" s="3" t="n"/>
      <c r="C60" s="30">
        <f>IF(B60="","",IFERROR(VLOOKUP(B60,'Match Draw'!$A$3:$P$112,2,FALSE),""))</f>
        <v/>
      </c>
      <c r="D60" s="7" t="n"/>
      <c r="E60" s="3" t="n"/>
      <c r="F60" s="7" t="n"/>
      <c r="G60" s="3" t="n"/>
      <c r="H60" s="3" t="n"/>
      <c r="I60" s="7" t="n"/>
      <c r="J60" s="7" t="n"/>
      <c r="K60" s="3" t="n"/>
      <c r="L60" s="26" t="n"/>
      <c r="M60" s="7" t="n"/>
      <c r="N60" s="10">
        <f>IF(A60="","",IF(H60="Yes","Confirmed","Follow up"))</f>
        <v/>
      </c>
    </row>
    <row r="61">
      <c r="A61" s="3" t="n"/>
      <c r="B61" s="3" t="n"/>
      <c r="C61" s="29">
        <f>IF(B61="","",IFERROR(VLOOKUP(B61,'Match Draw'!$A$3:$P$112,2,FALSE),""))</f>
        <v/>
      </c>
      <c r="D61" s="7" t="n"/>
      <c r="E61" s="3" t="n"/>
      <c r="F61" s="7" t="n"/>
      <c r="G61" s="3" t="n"/>
      <c r="H61" s="3" t="n"/>
      <c r="I61" s="7" t="n"/>
      <c r="J61" s="7" t="n"/>
      <c r="K61" s="3" t="n"/>
      <c r="L61" s="26" t="n"/>
      <c r="M61" s="7" t="n"/>
      <c r="N61" s="5">
        <f>IF(A61="","",IF(H61="Yes","Confirmed","Follow up"))</f>
        <v/>
      </c>
    </row>
    <row r="62">
      <c r="A62" s="3" t="n"/>
      <c r="B62" s="3" t="n"/>
      <c r="C62" s="30">
        <f>IF(B62="","",IFERROR(VLOOKUP(B62,'Match Draw'!$A$3:$P$112,2,FALSE),""))</f>
        <v/>
      </c>
      <c r="D62" s="7" t="n"/>
      <c r="E62" s="3" t="n"/>
      <c r="F62" s="7" t="n"/>
      <c r="G62" s="3" t="n"/>
      <c r="H62" s="3" t="n"/>
      <c r="I62" s="7" t="n"/>
      <c r="J62" s="7" t="n"/>
      <c r="K62" s="3" t="n"/>
      <c r="L62" s="26" t="n"/>
      <c r="M62" s="7" t="n"/>
      <c r="N62" s="10">
        <f>IF(A62="","",IF(H62="Yes","Confirmed","Follow up"))</f>
        <v/>
      </c>
    </row>
    <row r="63">
      <c r="A63" s="3" t="n"/>
      <c r="B63" s="3" t="n"/>
      <c r="C63" s="29">
        <f>IF(B63="","",IFERROR(VLOOKUP(B63,'Match Draw'!$A$3:$P$112,2,FALSE),""))</f>
        <v/>
      </c>
      <c r="D63" s="7" t="n"/>
      <c r="E63" s="3" t="n"/>
      <c r="F63" s="7" t="n"/>
      <c r="G63" s="3" t="n"/>
      <c r="H63" s="3" t="n"/>
      <c r="I63" s="7" t="n"/>
      <c r="J63" s="7" t="n"/>
      <c r="K63" s="3" t="n"/>
      <c r="L63" s="26" t="n"/>
      <c r="M63" s="7" t="n"/>
      <c r="N63" s="5">
        <f>IF(A63="","",IF(H63="Yes","Confirmed","Follow up"))</f>
        <v/>
      </c>
    </row>
    <row r="64">
      <c r="A64" s="3" t="n"/>
      <c r="B64" s="3" t="n"/>
      <c r="C64" s="30">
        <f>IF(B64="","",IFERROR(VLOOKUP(B64,'Match Draw'!$A$3:$P$112,2,FALSE),""))</f>
        <v/>
      </c>
      <c r="D64" s="7" t="n"/>
      <c r="E64" s="3" t="n"/>
      <c r="F64" s="7" t="n"/>
      <c r="G64" s="3" t="n"/>
      <c r="H64" s="3" t="n"/>
      <c r="I64" s="7" t="n"/>
      <c r="J64" s="7" t="n"/>
      <c r="K64" s="3" t="n"/>
      <c r="L64" s="26" t="n"/>
      <c r="M64" s="7" t="n"/>
      <c r="N64" s="10">
        <f>IF(A64="","",IF(H64="Yes","Confirmed","Follow up"))</f>
        <v/>
      </c>
    </row>
    <row r="65">
      <c r="A65" s="3" t="n"/>
      <c r="B65" s="3" t="n"/>
      <c r="C65" s="29">
        <f>IF(B65="","",IFERROR(VLOOKUP(B65,'Match Draw'!$A$3:$P$112,2,FALSE),""))</f>
        <v/>
      </c>
      <c r="D65" s="7" t="n"/>
      <c r="E65" s="3" t="n"/>
      <c r="F65" s="7" t="n"/>
      <c r="G65" s="3" t="n"/>
      <c r="H65" s="3" t="n"/>
      <c r="I65" s="7" t="n"/>
      <c r="J65" s="7" t="n"/>
      <c r="K65" s="3" t="n"/>
      <c r="L65" s="26" t="n"/>
      <c r="M65" s="7" t="n"/>
      <c r="N65" s="5">
        <f>IF(A65="","",IF(H65="Yes","Confirmed","Follow up"))</f>
        <v/>
      </c>
    </row>
    <row r="66">
      <c r="A66" s="3" t="n"/>
      <c r="B66" s="3" t="n"/>
      <c r="C66" s="30">
        <f>IF(B66="","",IFERROR(VLOOKUP(B66,'Match Draw'!$A$3:$P$112,2,FALSE),""))</f>
        <v/>
      </c>
      <c r="D66" s="7" t="n"/>
      <c r="E66" s="3" t="n"/>
      <c r="F66" s="7" t="n"/>
      <c r="G66" s="3" t="n"/>
      <c r="H66" s="3" t="n"/>
      <c r="I66" s="7" t="n"/>
      <c r="J66" s="7" t="n"/>
      <c r="K66" s="3" t="n"/>
      <c r="L66" s="26" t="n"/>
      <c r="M66" s="7" t="n"/>
      <c r="N66" s="10">
        <f>IF(A66="","",IF(H66="Yes","Confirmed","Follow up"))</f>
        <v/>
      </c>
    </row>
    <row r="67">
      <c r="A67" s="3" t="n"/>
      <c r="B67" s="3" t="n"/>
      <c r="C67" s="29">
        <f>IF(B67="","",IFERROR(VLOOKUP(B67,'Match Draw'!$A$3:$P$112,2,FALSE),""))</f>
        <v/>
      </c>
      <c r="D67" s="7" t="n"/>
      <c r="E67" s="3" t="n"/>
      <c r="F67" s="7" t="n"/>
      <c r="G67" s="3" t="n"/>
      <c r="H67" s="3" t="n"/>
      <c r="I67" s="7" t="n"/>
      <c r="J67" s="7" t="n"/>
      <c r="K67" s="3" t="n"/>
      <c r="L67" s="26" t="n"/>
      <c r="M67" s="7" t="n"/>
      <c r="N67" s="5">
        <f>IF(A67="","",IF(H67="Yes","Confirmed","Follow up"))</f>
        <v/>
      </c>
    </row>
    <row r="68">
      <c r="A68" s="3" t="n"/>
      <c r="B68" s="3" t="n"/>
      <c r="C68" s="30">
        <f>IF(B68="","",IFERROR(VLOOKUP(B68,'Match Draw'!$A$3:$P$112,2,FALSE),""))</f>
        <v/>
      </c>
      <c r="D68" s="7" t="n"/>
      <c r="E68" s="3" t="n"/>
      <c r="F68" s="7" t="n"/>
      <c r="G68" s="3" t="n"/>
      <c r="H68" s="3" t="n"/>
      <c r="I68" s="7" t="n"/>
      <c r="J68" s="7" t="n"/>
      <c r="K68" s="3" t="n"/>
      <c r="L68" s="26" t="n"/>
      <c r="M68" s="7" t="n"/>
      <c r="N68" s="10">
        <f>IF(A68="","",IF(H68="Yes","Confirmed","Follow up"))</f>
        <v/>
      </c>
    </row>
    <row r="69">
      <c r="A69" s="3" t="n"/>
      <c r="B69" s="3" t="n"/>
      <c r="C69" s="29">
        <f>IF(B69="","",IFERROR(VLOOKUP(B69,'Match Draw'!$A$3:$P$112,2,FALSE),""))</f>
        <v/>
      </c>
      <c r="D69" s="7" t="n"/>
      <c r="E69" s="3" t="n"/>
      <c r="F69" s="7" t="n"/>
      <c r="G69" s="3" t="n"/>
      <c r="H69" s="3" t="n"/>
      <c r="I69" s="7" t="n"/>
      <c r="J69" s="7" t="n"/>
      <c r="K69" s="3" t="n"/>
      <c r="L69" s="26" t="n"/>
      <c r="M69" s="7" t="n"/>
      <c r="N69" s="5">
        <f>IF(A69="","",IF(H69="Yes","Confirmed","Follow up"))</f>
        <v/>
      </c>
    </row>
    <row r="70">
      <c r="A70" s="3" t="n"/>
      <c r="B70" s="3" t="n"/>
      <c r="C70" s="30">
        <f>IF(B70="","",IFERROR(VLOOKUP(B70,'Match Draw'!$A$3:$P$112,2,FALSE),""))</f>
        <v/>
      </c>
      <c r="D70" s="7" t="n"/>
      <c r="E70" s="3" t="n"/>
      <c r="F70" s="7" t="n"/>
      <c r="G70" s="3" t="n"/>
      <c r="H70" s="3" t="n"/>
      <c r="I70" s="7" t="n"/>
      <c r="J70" s="7" t="n"/>
      <c r="K70" s="3" t="n"/>
      <c r="L70" s="26" t="n"/>
      <c r="M70" s="7" t="n"/>
      <c r="N70" s="10">
        <f>IF(A70="","",IF(H70="Yes","Confirmed","Follow up"))</f>
        <v/>
      </c>
    </row>
    <row r="71">
      <c r="A71" s="3" t="n"/>
      <c r="B71" s="3" t="n"/>
      <c r="C71" s="29">
        <f>IF(B71="","",IFERROR(VLOOKUP(B71,'Match Draw'!$A$3:$P$112,2,FALSE),""))</f>
        <v/>
      </c>
      <c r="D71" s="7" t="n"/>
      <c r="E71" s="3" t="n"/>
      <c r="F71" s="7" t="n"/>
      <c r="G71" s="3" t="n"/>
      <c r="H71" s="3" t="n"/>
      <c r="I71" s="7" t="n"/>
      <c r="J71" s="7" t="n"/>
      <c r="K71" s="3" t="n"/>
      <c r="L71" s="26" t="n"/>
      <c r="M71" s="7" t="n"/>
      <c r="N71" s="5">
        <f>IF(A71="","",IF(H71="Yes","Confirmed","Follow up"))</f>
        <v/>
      </c>
    </row>
    <row r="72">
      <c r="A72" s="3" t="n"/>
      <c r="B72" s="3" t="n"/>
      <c r="C72" s="30">
        <f>IF(B72="","",IFERROR(VLOOKUP(B72,'Match Draw'!$A$3:$P$112,2,FALSE),""))</f>
        <v/>
      </c>
      <c r="D72" s="7" t="n"/>
      <c r="E72" s="3" t="n"/>
      <c r="F72" s="7" t="n"/>
      <c r="G72" s="3" t="n"/>
      <c r="H72" s="3" t="n"/>
      <c r="I72" s="7" t="n"/>
      <c r="J72" s="7" t="n"/>
      <c r="K72" s="3" t="n"/>
      <c r="L72" s="26" t="n"/>
      <c r="M72" s="7" t="n"/>
      <c r="N72" s="10">
        <f>IF(A72="","",IF(H72="Yes","Confirmed","Follow up"))</f>
        <v/>
      </c>
    </row>
    <row r="73">
      <c r="A73" s="3" t="n"/>
      <c r="B73" s="3" t="n"/>
      <c r="C73" s="29">
        <f>IF(B73="","",IFERROR(VLOOKUP(B73,'Match Draw'!$A$3:$P$112,2,FALSE),""))</f>
        <v/>
      </c>
      <c r="D73" s="7" t="n"/>
      <c r="E73" s="3" t="n"/>
      <c r="F73" s="7" t="n"/>
      <c r="G73" s="3" t="n"/>
      <c r="H73" s="3" t="n"/>
      <c r="I73" s="7" t="n"/>
      <c r="J73" s="7" t="n"/>
      <c r="K73" s="3" t="n"/>
      <c r="L73" s="26" t="n"/>
      <c r="M73" s="7" t="n"/>
      <c r="N73" s="5">
        <f>IF(A73="","",IF(H73="Yes","Confirmed","Follow up"))</f>
        <v/>
      </c>
    </row>
    <row r="74">
      <c r="A74" s="3" t="n"/>
      <c r="B74" s="3" t="n"/>
      <c r="C74" s="30">
        <f>IF(B74="","",IFERROR(VLOOKUP(B74,'Match Draw'!$A$3:$P$112,2,FALSE),""))</f>
        <v/>
      </c>
      <c r="D74" s="7" t="n"/>
      <c r="E74" s="3" t="n"/>
      <c r="F74" s="7" t="n"/>
      <c r="G74" s="3" t="n"/>
      <c r="H74" s="3" t="n"/>
      <c r="I74" s="7" t="n"/>
      <c r="J74" s="7" t="n"/>
      <c r="K74" s="3" t="n"/>
      <c r="L74" s="26" t="n"/>
      <c r="M74" s="7" t="n"/>
      <c r="N74" s="10">
        <f>IF(A74="","",IF(H74="Yes","Confirmed","Follow up"))</f>
        <v/>
      </c>
    </row>
    <row r="75">
      <c r="A75" s="3" t="n"/>
      <c r="B75" s="3" t="n"/>
      <c r="C75" s="29">
        <f>IF(B75="","",IFERROR(VLOOKUP(B75,'Match Draw'!$A$3:$P$112,2,FALSE),""))</f>
        <v/>
      </c>
      <c r="D75" s="7" t="n"/>
      <c r="E75" s="3" t="n"/>
      <c r="F75" s="7" t="n"/>
      <c r="G75" s="3" t="n"/>
      <c r="H75" s="3" t="n"/>
      <c r="I75" s="7" t="n"/>
      <c r="J75" s="7" t="n"/>
      <c r="K75" s="3" t="n"/>
      <c r="L75" s="26" t="n"/>
      <c r="M75" s="7" t="n"/>
      <c r="N75" s="5">
        <f>IF(A75="","",IF(H75="Yes","Confirmed","Follow up"))</f>
        <v/>
      </c>
    </row>
    <row r="76">
      <c r="A76" s="3" t="n"/>
      <c r="B76" s="3" t="n"/>
      <c r="C76" s="30">
        <f>IF(B76="","",IFERROR(VLOOKUP(B76,'Match Draw'!$A$3:$P$112,2,FALSE),""))</f>
        <v/>
      </c>
      <c r="D76" s="7" t="n"/>
      <c r="E76" s="3" t="n"/>
      <c r="F76" s="7" t="n"/>
      <c r="G76" s="3" t="n"/>
      <c r="H76" s="3" t="n"/>
      <c r="I76" s="7" t="n"/>
      <c r="J76" s="7" t="n"/>
      <c r="K76" s="3" t="n"/>
      <c r="L76" s="26" t="n"/>
      <c r="M76" s="7" t="n"/>
      <c r="N76" s="10">
        <f>IF(A76="","",IF(H76="Yes","Confirmed","Follow up"))</f>
        <v/>
      </c>
    </row>
    <row r="77">
      <c r="A77" s="3" t="n"/>
      <c r="B77" s="3" t="n"/>
      <c r="C77" s="29">
        <f>IF(B77="","",IFERROR(VLOOKUP(B77,'Match Draw'!$A$3:$P$112,2,FALSE),""))</f>
        <v/>
      </c>
      <c r="D77" s="7" t="n"/>
      <c r="E77" s="3" t="n"/>
      <c r="F77" s="7" t="n"/>
      <c r="G77" s="3" t="n"/>
      <c r="H77" s="3" t="n"/>
      <c r="I77" s="7" t="n"/>
      <c r="J77" s="7" t="n"/>
      <c r="K77" s="3" t="n"/>
      <c r="L77" s="26" t="n"/>
      <c r="M77" s="7" t="n"/>
      <c r="N77" s="5">
        <f>IF(A77="","",IF(H77="Yes","Confirmed","Follow up"))</f>
        <v/>
      </c>
    </row>
    <row r="78">
      <c r="A78" s="3" t="n"/>
      <c r="B78" s="3" t="n"/>
      <c r="C78" s="30">
        <f>IF(B78="","",IFERROR(VLOOKUP(B78,'Match Draw'!$A$3:$P$112,2,FALSE),""))</f>
        <v/>
      </c>
      <c r="D78" s="7" t="n"/>
      <c r="E78" s="3" t="n"/>
      <c r="F78" s="7" t="n"/>
      <c r="G78" s="3" t="n"/>
      <c r="H78" s="3" t="n"/>
      <c r="I78" s="7" t="n"/>
      <c r="J78" s="7" t="n"/>
      <c r="K78" s="3" t="n"/>
      <c r="L78" s="26" t="n"/>
      <c r="M78" s="7" t="n"/>
      <c r="N78" s="10">
        <f>IF(A78="","",IF(H78="Yes","Confirmed","Follow up"))</f>
        <v/>
      </c>
    </row>
    <row r="79">
      <c r="A79" s="3" t="n"/>
      <c r="B79" s="3" t="n"/>
      <c r="C79" s="29">
        <f>IF(B79="","",IFERROR(VLOOKUP(B79,'Match Draw'!$A$3:$P$112,2,FALSE),""))</f>
        <v/>
      </c>
      <c r="D79" s="7" t="n"/>
      <c r="E79" s="3" t="n"/>
      <c r="F79" s="7" t="n"/>
      <c r="G79" s="3" t="n"/>
      <c r="H79" s="3" t="n"/>
      <c r="I79" s="7" t="n"/>
      <c r="J79" s="7" t="n"/>
      <c r="K79" s="3" t="n"/>
      <c r="L79" s="26" t="n"/>
      <c r="M79" s="7" t="n"/>
      <c r="N79" s="5">
        <f>IF(A79="","",IF(H79="Yes","Confirmed","Follow up"))</f>
        <v/>
      </c>
    </row>
    <row r="80">
      <c r="A80" s="3" t="n"/>
      <c r="B80" s="3" t="n"/>
      <c r="C80" s="30">
        <f>IF(B80="","",IFERROR(VLOOKUP(B80,'Match Draw'!$A$3:$P$112,2,FALSE),""))</f>
        <v/>
      </c>
      <c r="D80" s="7" t="n"/>
      <c r="E80" s="3" t="n"/>
      <c r="F80" s="7" t="n"/>
      <c r="G80" s="3" t="n"/>
      <c r="H80" s="3" t="n"/>
      <c r="I80" s="7" t="n"/>
      <c r="J80" s="7" t="n"/>
      <c r="K80" s="3" t="n"/>
      <c r="L80" s="26" t="n"/>
      <c r="M80" s="7" t="n"/>
      <c r="N80" s="10">
        <f>IF(A80="","",IF(H80="Yes","Confirmed","Follow up"))</f>
        <v/>
      </c>
    </row>
    <row r="81">
      <c r="A81" s="3" t="n"/>
      <c r="B81" s="3" t="n"/>
      <c r="C81" s="29">
        <f>IF(B81="","",IFERROR(VLOOKUP(B81,'Match Draw'!$A$3:$P$112,2,FALSE),""))</f>
        <v/>
      </c>
      <c r="D81" s="7" t="n"/>
      <c r="E81" s="3" t="n"/>
      <c r="F81" s="7" t="n"/>
      <c r="G81" s="3" t="n"/>
      <c r="H81" s="3" t="n"/>
      <c r="I81" s="7" t="n"/>
      <c r="J81" s="7" t="n"/>
      <c r="K81" s="3" t="n"/>
      <c r="L81" s="26" t="n"/>
      <c r="M81" s="7" t="n"/>
      <c r="N81" s="5">
        <f>IF(A81="","",IF(H81="Yes","Confirmed","Follow up"))</f>
        <v/>
      </c>
    </row>
    <row r="82">
      <c r="A82" s="3" t="n"/>
      <c r="B82" s="3" t="n"/>
      <c r="C82" s="30">
        <f>IF(B82="","",IFERROR(VLOOKUP(B82,'Match Draw'!$A$3:$P$112,2,FALSE),""))</f>
        <v/>
      </c>
      <c r="D82" s="7" t="n"/>
      <c r="E82" s="3" t="n"/>
      <c r="F82" s="7" t="n"/>
      <c r="G82" s="3" t="n"/>
      <c r="H82" s="3" t="n"/>
      <c r="I82" s="7" t="n"/>
      <c r="J82" s="7" t="n"/>
      <c r="K82" s="3" t="n"/>
      <c r="L82" s="26" t="n"/>
      <c r="M82" s="7" t="n"/>
      <c r="N82" s="10">
        <f>IF(A82="","",IF(H82="Yes","Confirmed","Follow up"))</f>
        <v/>
      </c>
    </row>
    <row r="83">
      <c r="A83" s="3" t="n"/>
      <c r="B83" s="3" t="n"/>
      <c r="C83" s="29">
        <f>IF(B83="","",IFERROR(VLOOKUP(B83,'Match Draw'!$A$3:$P$112,2,FALSE),""))</f>
        <v/>
      </c>
      <c r="D83" s="7" t="n"/>
      <c r="E83" s="3" t="n"/>
      <c r="F83" s="7" t="n"/>
      <c r="G83" s="3" t="n"/>
      <c r="H83" s="3" t="n"/>
      <c r="I83" s="7" t="n"/>
      <c r="J83" s="7" t="n"/>
      <c r="K83" s="3" t="n"/>
      <c r="L83" s="26" t="n"/>
      <c r="M83" s="7" t="n"/>
      <c r="N83" s="5">
        <f>IF(A83="","",IF(H83="Yes","Confirmed","Follow up"))</f>
        <v/>
      </c>
    </row>
    <row r="84">
      <c r="A84" s="3" t="n"/>
      <c r="B84" s="3" t="n"/>
      <c r="C84" s="30">
        <f>IF(B84="","",IFERROR(VLOOKUP(B84,'Match Draw'!$A$3:$P$112,2,FALSE),""))</f>
        <v/>
      </c>
      <c r="D84" s="7" t="n"/>
      <c r="E84" s="3" t="n"/>
      <c r="F84" s="7" t="n"/>
      <c r="G84" s="3" t="n"/>
      <c r="H84" s="3" t="n"/>
      <c r="I84" s="7" t="n"/>
      <c r="J84" s="7" t="n"/>
      <c r="K84" s="3" t="n"/>
      <c r="L84" s="26" t="n"/>
      <c r="M84" s="7" t="n"/>
      <c r="N84" s="10">
        <f>IF(A84="","",IF(H84="Yes","Confirmed","Follow up"))</f>
        <v/>
      </c>
    </row>
    <row r="85">
      <c r="A85" s="3" t="n"/>
      <c r="B85" s="3" t="n"/>
      <c r="C85" s="29">
        <f>IF(B85="","",IFERROR(VLOOKUP(B85,'Match Draw'!$A$3:$P$112,2,FALSE),""))</f>
        <v/>
      </c>
      <c r="D85" s="7" t="n"/>
      <c r="E85" s="3" t="n"/>
      <c r="F85" s="7" t="n"/>
      <c r="G85" s="3" t="n"/>
      <c r="H85" s="3" t="n"/>
      <c r="I85" s="7" t="n"/>
      <c r="J85" s="7" t="n"/>
      <c r="K85" s="3" t="n"/>
      <c r="L85" s="26" t="n"/>
      <c r="M85" s="7" t="n"/>
      <c r="N85" s="5">
        <f>IF(A85="","",IF(H85="Yes","Confirmed","Follow up"))</f>
        <v/>
      </c>
    </row>
    <row r="86">
      <c r="A86" s="3" t="n"/>
      <c r="B86" s="3" t="n"/>
      <c r="C86" s="30">
        <f>IF(B86="","",IFERROR(VLOOKUP(B86,'Match Draw'!$A$3:$P$112,2,FALSE),""))</f>
        <v/>
      </c>
      <c r="D86" s="7" t="n"/>
      <c r="E86" s="3" t="n"/>
      <c r="F86" s="7" t="n"/>
      <c r="G86" s="3" t="n"/>
      <c r="H86" s="3" t="n"/>
      <c r="I86" s="7" t="n"/>
      <c r="J86" s="7" t="n"/>
      <c r="K86" s="3" t="n"/>
      <c r="L86" s="26" t="n"/>
      <c r="M86" s="7" t="n"/>
      <c r="N86" s="10">
        <f>IF(A86="","",IF(H86="Yes","Confirmed","Follow up"))</f>
        <v/>
      </c>
    </row>
    <row r="87">
      <c r="A87" s="3" t="n"/>
      <c r="B87" s="3" t="n"/>
      <c r="C87" s="29">
        <f>IF(B87="","",IFERROR(VLOOKUP(B87,'Match Draw'!$A$3:$P$112,2,FALSE),""))</f>
        <v/>
      </c>
      <c r="D87" s="7" t="n"/>
      <c r="E87" s="3" t="n"/>
      <c r="F87" s="7" t="n"/>
      <c r="G87" s="3" t="n"/>
      <c r="H87" s="3" t="n"/>
      <c r="I87" s="7" t="n"/>
      <c r="J87" s="7" t="n"/>
      <c r="K87" s="3" t="n"/>
      <c r="L87" s="26" t="n"/>
      <c r="M87" s="7" t="n"/>
      <c r="N87" s="5">
        <f>IF(A87="","",IF(H87="Yes","Confirmed","Follow up"))</f>
        <v/>
      </c>
    </row>
    <row r="88">
      <c r="A88" s="3" t="n"/>
      <c r="B88" s="3" t="n"/>
      <c r="C88" s="30">
        <f>IF(B88="","",IFERROR(VLOOKUP(B88,'Match Draw'!$A$3:$P$112,2,FALSE),""))</f>
        <v/>
      </c>
      <c r="D88" s="7" t="n"/>
      <c r="E88" s="3" t="n"/>
      <c r="F88" s="7" t="n"/>
      <c r="G88" s="3" t="n"/>
      <c r="H88" s="3" t="n"/>
      <c r="I88" s="7" t="n"/>
      <c r="J88" s="7" t="n"/>
      <c r="K88" s="3" t="n"/>
      <c r="L88" s="26" t="n"/>
      <c r="M88" s="7" t="n"/>
      <c r="N88" s="10">
        <f>IF(A88="","",IF(H88="Yes","Confirmed","Follow up"))</f>
        <v/>
      </c>
    </row>
    <row r="89">
      <c r="A89" s="3" t="n"/>
      <c r="B89" s="3" t="n"/>
      <c r="C89" s="29">
        <f>IF(B89="","",IFERROR(VLOOKUP(B89,'Match Draw'!$A$3:$P$112,2,FALSE),""))</f>
        <v/>
      </c>
      <c r="D89" s="7" t="n"/>
      <c r="E89" s="3" t="n"/>
      <c r="F89" s="7" t="n"/>
      <c r="G89" s="3" t="n"/>
      <c r="H89" s="3" t="n"/>
      <c r="I89" s="7" t="n"/>
      <c r="J89" s="7" t="n"/>
      <c r="K89" s="3" t="n"/>
      <c r="L89" s="26" t="n"/>
      <c r="M89" s="7" t="n"/>
      <c r="N89" s="5">
        <f>IF(A89="","",IF(H89="Yes","Confirmed","Follow up"))</f>
        <v/>
      </c>
    </row>
    <row r="90">
      <c r="A90" s="3" t="n"/>
      <c r="B90" s="3" t="n"/>
      <c r="C90" s="30">
        <f>IF(B90="","",IFERROR(VLOOKUP(B90,'Match Draw'!$A$3:$P$112,2,FALSE),""))</f>
        <v/>
      </c>
      <c r="D90" s="7" t="n"/>
      <c r="E90" s="3" t="n"/>
      <c r="F90" s="7" t="n"/>
      <c r="G90" s="3" t="n"/>
      <c r="H90" s="3" t="n"/>
      <c r="I90" s="7" t="n"/>
      <c r="J90" s="7" t="n"/>
      <c r="K90" s="3" t="n"/>
      <c r="L90" s="26" t="n"/>
      <c r="M90" s="7" t="n"/>
      <c r="N90" s="10">
        <f>IF(A90="","",IF(H90="Yes","Confirmed","Follow up"))</f>
        <v/>
      </c>
    </row>
    <row r="91">
      <c r="A91" s="3" t="n"/>
      <c r="B91" s="3" t="n"/>
      <c r="C91" s="29">
        <f>IF(B91="","",IFERROR(VLOOKUP(B91,'Match Draw'!$A$3:$P$112,2,FALSE),""))</f>
        <v/>
      </c>
      <c r="D91" s="7" t="n"/>
      <c r="E91" s="3" t="n"/>
      <c r="F91" s="7" t="n"/>
      <c r="G91" s="3" t="n"/>
      <c r="H91" s="3" t="n"/>
      <c r="I91" s="7" t="n"/>
      <c r="J91" s="7" t="n"/>
      <c r="K91" s="3" t="n"/>
      <c r="L91" s="26" t="n"/>
      <c r="M91" s="7" t="n"/>
      <c r="N91" s="5">
        <f>IF(A91="","",IF(H91="Yes","Confirmed","Follow up"))</f>
        <v/>
      </c>
    </row>
    <row r="92">
      <c r="A92" s="3" t="n"/>
      <c r="B92" s="3" t="n"/>
      <c r="C92" s="30">
        <f>IF(B92="","",IFERROR(VLOOKUP(B92,'Match Draw'!$A$3:$P$112,2,FALSE),""))</f>
        <v/>
      </c>
      <c r="D92" s="7" t="n"/>
      <c r="E92" s="3" t="n"/>
      <c r="F92" s="7" t="n"/>
      <c r="G92" s="3" t="n"/>
      <c r="H92" s="3" t="n"/>
      <c r="I92" s="7" t="n"/>
      <c r="J92" s="7" t="n"/>
      <c r="K92" s="3" t="n"/>
      <c r="L92" s="26" t="n"/>
      <c r="M92" s="7" t="n"/>
      <c r="N92" s="10">
        <f>IF(A92="","",IF(H92="Yes","Confirmed","Follow up"))</f>
        <v/>
      </c>
    </row>
    <row r="93">
      <c r="A93" s="3" t="n"/>
      <c r="B93" s="3" t="n"/>
      <c r="C93" s="29">
        <f>IF(B93="","",IFERROR(VLOOKUP(B93,'Match Draw'!$A$3:$P$112,2,FALSE),""))</f>
        <v/>
      </c>
      <c r="D93" s="7" t="n"/>
      <c r="E93" s="3" t="n"/>
      <c r="F93" s="7" t="n"/>
      <c r="G93" s="3" t="n"/>
      <c r="H93" s="3" t="n"/>
      <c r="I93" s="7" t="n"/>
      <c r="J93" s="7" t="n"/>
      <c r="K93" s="3" t="n"/>
      <c r="L93" s="26" t="n"/>
      <c r="M93" s="7" t="n"/>
      <c r="N93" s="5">
        <f>IF(A93="","",IF(H93="Yes","Confirmed","Follow up"))</f>
        <v/>
      </c>
    </row>
    <row r="94">
      <c r="A94" s="3" t="n"/>
      <c r="B94" s="3" t="n"/>
      <c r="C94" s="30">
        <f>IF(B94="","",IFERROR(VLOOKUP(B94,'Match Draw'!$A$3:$P$112,2,FALSE),""))</f>
        <v/>
      </c>
      <c r="D94" s="7" t="n"/>
      <c r="E94" s="3" t="n"/>
      <c r="F94" s="7" t="n"/>
      <c r="G94" s="3" t="n"/>
      <c r="H94" s="3" t="n"/>
      <c r="I94" s="7" t="n"/>
      <c r="J94" s="7" t="n"/>
      <c r="K94" s="3" t="n"/>
      <c r="L94" s="26" t="n"/>
      <c r="M94" s="7" t="n"/>
      <c r="N94" s="10">
        <f>IF(A94="","",IF(H94="Yes","Confirmed","Follow up"))</f>
        <v/>
      </c>
    </row>
    <row r="95">
      <c r="A95" s="3" t="n"/>
      <c r="B95" s="3" t="n"/>
      <c r="C95" s="29">
        <f>IF(B95="","",IFERROR(VLOOKUP(B95,'Match Draw'!$A$3:$P$112,2,FALSE),""))</f>
        <v/>
      </c>
      <c r="D95" s="7" t="n"/>
      <c r="E95" s="3" t="n"/>
      <c r="F95" s="7" t="n"/>
      <c r="G95" s="3" t="n"/>
      <c r="H95" s="3" t="n"/>
      <c r="I95" s="7" t="n"/>
      <c r="J95" s="7" t="n"/>
      <c r="K95" s="3" t="n"/>
      <c r="L95" s="26" t="n"/>
      <c r="M95" s="7" t="n"/>
      <c r="N95" s="5">
        <f>IF(A95="","",IF(H95="Yes","Confirmed","Follow up"))</f>
        <v/>
      </c>
    </row>
    <row r="96">
      <c r="A96" s="3" t="n"/>
      <c r="B96" s="3" t="n"/>
      <c r="C96" s="30">
        <f>IF(B96="","",IFERROR(VLOOKUP(B96,'Match Draw'!$A$3:$P$112,2,FALSE),""))</f>
        <v/>
      </c>
      <c r="D96" s="7" t="n"/>
      <c r="E96" s="3" t="n"/>
      <c r="F96" s="7" t="n"/>
      <c r="G96" s="3" t="n"/>
      <c r="H96" s="3" t="n"/>
      <c r="I96" s="7" t="n"/>
      <c r="J96" s="7" t="n"/>
      <c r="K96" s="3" t="n"/>
      <c r="L96" s="26" t="n"/>
      <c r="M96" s="7" t="n"/>
      <c r="N96" s="10">
        <f>IF(A96="","",IF(H96="Yes","Confirmed","Follow up"))</f>
        <v/>
      </c>
    </row>
    <row r="97">
      <c r="A97" s="3" t="n"/>
      <c r="B97" s="3" t="n"/>
      <c r="C97" s="29">
        <f>IF(B97="","",IFERROR(VLOOKUP(B97,'Match Draw'!$A$3:$P$112,2,FALSE),""))</f>
        <v/>
      </c>
      <c r="D97" s="7" t="n"/>
      <c r="E97" s="3" t="n"/>
      <c r="F97" s="7" t="n"/>
      <c r="G97" s="3" t="n"/>
      <c r="H97" s="3" t="n"/>
      <c r="I97" s="7" t="n"/>
      <c r="J97" s="7" t="n"/>
      <c r="K97" s="3" t="n"/>
      <c r="L97" s="26" t="n"/>
      <c r="M97" s="7" t="n"/>
      <c r="N97" s="5">
        <f>IF(A97="","",IF(H97="Yes","Confirmed","Follow up"))</f>
        <v/>
      </c>
    </row>
    <row r="98">
      <c r="A98" s="3" t="n"/>
      <c r="B98" s="3" t="n"/>
      <c r="C98" s="30">
        <f>IF(B98="","",IFERROR(VLOOKUP(B98,'Match Draw'!$A$3:$P$112,2,FALSE),""))</f>
        <v/>
      </c>
      <c r="D98" s="7" t="n"/>
      <c r="E98" s="3" t="n"/>
      <c r="F98" s="7" t="n"/>
      <c r="G98" s="3" t="n"/>
      <c r="H98" s="3" t="n"/>
      <c r="I98" s="7" t="n"/>
      <c r="J98" s="7" t="n"/>
      <c r="K98" s="3" t="n"/>
      <c r="L98" s="26" t="n"/>
      <c r="M98" s="7" t="n"/>
      <c r="N98" s="10">
        <f>IF(A98="","",IF(H98="Yes","Confirmed","Follow up"))</f>
        <v/>
      </c>
    </row>
    <row r="99">
      <c r="A99" s="3" t="n"/>
      <c r="B99" s="3" t="n"/>
      <c r="C99" s="29">
        <f>IF(B99="","",IFERROR(VLOOKUP(B99,'Match Draw'!$A$3:$P$112,2,FALSE),""))</f>
        <v/>
      </c>
      <c r="D99" s="7" t="n"/>
      <c r="E99" s="3" t="n"/>
      <c r="F99" s="7" t="n"/>
      <c r="G99" s="3" t="n"/>
      <c r="H99" s="3" t="n"/>
      <c r="I99" s="7" t="n"/>
      <c r="J99" s="7" t="n"/>
      <c r="K99" s="3" t="n"/>
      <c r="L99" s="26" t="n"/>
      <c r="M99" s="7" t="n"/>
      <c r="N99" s="5">
        <f>IF(A99="","",IF(H99="Yes","Confirmed","Follow up"))</f>
        <v/>
      </c>
    </row>
    <row r="100">
      <c r="A100" s="3" t="n"/>
      <c r="B100" s="3" t="n"/>
      <c r="C100" s="30">
        <f>IF(B100="","",IFERROR(VLOOKUP(B100,'Match Draw'!$A$3:$P$112,2,FALSE),""))</f>
        <v/>
      </c>
      <c r="D100" s="7" t="n"/>
      <c r="E100" s="3" t="n"/>
      <c r="F100" s="7" t="n"/>
      <c r="G100" s="3" t="n"/>
      <c r="H100" s="3" t="n"/>
      <c r="I100" s="7" t="n"/>
      <c r="J100" s="7" t="n"/>
      <c r="K100" s="3" t="n"/>
      <c r="L100" s="26" t="n"/>
      <c r="M100" s="7" t="n"/>
      <c r="N100" s="10">
        <f>IF(A100="","",IF(H100="Yes","Confirmed","Follow up"))</f>
        <v/>
      </c>
    </row>
    <row r="101">
      <c r="A101" s="3" t="n"/>
      <c r="B101" s="3" t="n"/>
      <c r="C101" s="29">
        <f>IF(B101="","",IFERROR(VLOOKUP(B101,'Match Draw'!$A$3:$P$112,2,FALSE),""))</f>
        <v/>
      </c>
      <c r="D101" s="7" t="n"/>
      <c r="E101" s="3" t="n"/>
      <c r="F101" s="7" t="n"/>
      <c r="G101" s="3" t="n"/>
      <c r="H101" s="3" t="n"/>
      <c r="I101" s="7" t="n"/>
      <c r="J101" s="7" t="n"/>
      <c r="K101" s="3" t="n"/>
      <c r="L101" s="26" t="n"/>
      <c r="M101" s="7" t="n"/>
      <c r="N101" s="5">
        <f>IF(A101="","",IF(H101="Yes","Confirmed","Follow up"))</f>
        <v/>
      </c>
    </row>
    <row r="102">
      <c r="A102" s="3" t="n"/>
      <c r="B102" s="3" t="n"/>
      <c r="C102" s="30">
        <f>IF(B102="","",IFERROR(VLOOKUP(B102,'Match Draw'!$A$3:$P$112,2,FALSE),""))</f>
        <v/>
      </c>
      <c r="D102" s="7" t="n"/>
      <c r="E102" s="3" t="n"/>
      <c r="F102" s="7" t="n"/>
      <c r="G102" s="3" t="n"/>
      <c r="H102" s="3" t="n"/>
      <c r="I102" s="7" t="n"/>
      <c r="J102" s="7" t="n"/>
      <c r="K102" s="3" t="n"/>
      <c r="L102" s="26" t="n"/>
      <c r="M102" s="7" t="n"/>
      <c r="N102" s="10">
        <f>IF(A102="","",IF(H102="Yes","Confirmed","Follow up"))</f>
        <v/>
      </c>
    </row>
    <row r="103">
      <c r="A103" s="3" t="n"/>
      <c r="B103" s="3" t="n"/>
      <c r="C103" s="29">
        <f>IF(B103="","",IFERROR(VLOOKUP(B103,'Match Draw'!$A$3:$P$112,2,FALSE),""))</f>
        <v/>
      </c>
      <c r="D103" s="7" t="n"/>
      <c r="E103" s="3" t="n"/>
      <c r="F103" s="7" t="n"/>
      <c r="G103" s="3" t="n"/>
      <c r="H103" s="3" t="n"/>
      <c r="I103" s="7" t="n"/>
      <c r="J103" s="7" t="n"/>
      <c r="K103" s="3" t="n"/>
      <c r="L103" s="26" t="n"/>
      <c r="M103" s="7" t="n"/>
      <c r="N103" s="5">
        <f>IF(A103="","",IF(H103="Yes","Confirmed","Follow up"))</f>
        <v/>
      </c>
    </row>
    <row r="104">
      <c r="A104" s="3" t="n"/>
      <c r="B104" s="3" t="n"/>
      <c r="C104" s="30">
        <f>IF(B104="","",IFERROR(VLOOKUP(B104,'Match Draw'!$A$3:$P$112,2,FALSE),""))</f>
        <v/>
      </c>
      <c r="D104" s="7" t="n"/>
      <c r="E104" s="3" t="n"/>
      <c r="F104" s="7" t="n"/>
      <c r="G104" s="3" t="n"/>
      <c r="H104" s="3" t="n"/>
      <c r="I104" s="7" t="n"/>
      <c r="J104" s="7" t="n"/>
      <c r="K104" s="3" t="n"/>
      <c r="L104" s="26" t="n"/>
      <c r="M104" s="7" t="n"/>
      <c r="N104" s="10">
        <f>IF(A104="","",IF(H104="Yes","Confirmed","Follow up"))</f>
        <v/>
      </c>
    </row>
    <row r="105">
      <c r="A105" s="3" t="n"/>
      <c r="B105" s="3" t="n"/>
      <c r="C105" s="29">
        <f>IF(B105="","",IFERROR(VLOOKUP(B105,'Match Draw'!$A$3:$P$112,2,FALSE),""))</f>
        <v/>
      </c>
      <c r="D105" s="7" t="n"/>
      <c r="E105" s="3" t="n"/>
      <c r="F105" s="7" t="n"/>
      <c r="G105" s="3" t="n"/>
      <c r="H105" s="3" t="n"/>
      <c r="I105" s="7" t="n"/>
      <c r="J105" s="7" t="n"/>
      <c r="K105" s="3" t="n"/>
      <c r="L105" s="26" t="n"/>
      <c r="M105" s="7" t="n"/>
      <c r="N105" s="5">
        <f>IF(A105="","",IF(H105="Yes","Confirmed","Follow up"))</f>
        <v/>
      </c>
    </row>
    <row r="106">
      <c r="A106" s="3" t="n"/>
      <c r="B106" s="3" t="n"/>
      <c r="C106" s="30">
        <f>IF(B106="","",IFERROR(VLOOKUP(B106,'Match Draw'!$A$3:$P$112,2,FALSE),""))</f>
        <v/>
      </c>
      <c r="D106" s="7" t="n"/>
      <c r="E106" s="3" t="n"/>
      <c r="F106" s="7" t="n"/>
      <c r="G106" s="3" t="n"/>
      <c r="H106" s="3" t="n"/>
      <c r="I106" s="7" t="n"/>
      <c r="J106" s="7" t="n"/>
      <c r="K106" s="3" t="n"/>
      <c r="L106" s="26" t="n"/>
      <c r="M106" s="7" t="n"/>
      <c r="N106" s="10">
        <f>IF(A106="","",IF(H106="Yes","Confirmed","Follow up"))</f>
        <v/>
      </c>
    </row>
    <row r="107">
      <c r="A107" s="3" t="n"/>
      <c r="B107" s="3" t="n"/>
      <c r="C107" s="29">
        <f>IF(B107="","",IFERROR(VLOOKUP(B107,'Match Draw'!$A$3:$P$112,2,FALSE),""))</f>
        <v/>
      </c>
      <c r="D107" s="7" t="n"/>
      <c r="E107" s="3" t="n"/>
      <c r="F107" s="7" t="n"/>
      <c r="G107" s="3" t="n"/>
      <c r="H107" s="3" t="n"/>
      <c r="I107" s="7" t="n"/>
      <c r="J107" s="7" t="n"/>
      <c r="K107" s="3" t="n"/>
      <c r="L107" s="26" t="n"/>
      <c r="M107" s="7" t="n"/>
      <c r="N107" s="5">
        <f>IF(A107="","",IF(H107="Yes","Confirmed","Follow up"))</f>
        <v/>
      </c>
    </row>
    <row r="108">
      <c r="A108" s="3" t="n"/>
      <c r="B108" s="3" t="n"/>
      <c r="C108" s="30">
        <f>IF(B108="","",IFERROR(VLOOKUP(B108,'Match Draw'!$A$3:$P$112,2,FALSE),""))</f>
        <v/>
      </c>
      <c r="D108" s="7" t="n"/>
      <c r="E108" s="3" t="n"/>
      <c r="F108" s="7" t="n"/>
      <c r="G108" s="3" t="n"/>
      <c r="H108" s="3" t="n"/>
      <c r="I108" s="7" t="n"/>
      <c r="J108" s="7" t="n"/>
      <c r="K108" s="3" t="n"/>
      <c r="L108" s="26" t="n"/>
      <c r="M108" s="7" t="n"/>
      <c r="N108" s="10">
        <f>IF(A108="","",IF(H108="Yes","Confirmed","Follow up"))</f>
        <v/>
      </c>
    </row>
    <row r="109">
      <c r="A109" s="3" t="n"/>
      <c r="B109" s="3" t="n"/>
      <c r="C109" s="29">
        <f>IF(B109="","",IFERROR(VLOOKUP(B109,'Match Draw'!$A$3:$P$112,2,FALSE),""))</f>
        <v/>
      </c>
      <c r="D109" s="7" t="n"/>
      <c r="E109" s="3" t="n"/>
      <c r="F109" s="7" t="n"/>
      <c r="G109" s="3" t="n"/>
      <c r="H109" s="3" t="n"/>
      <c r="I109" s="7" t="n"/>
      <c r="J109" s="7" t="n"/>
      <c r="K109" s="3" t="n"/>
      <c r="L109" s="26" t="n"/>
      <c r="M109" s="7" t="n"/>
      <c r="N109" s="5">
        <f>IF(A109="","",IF(H109="Yes","Confirmed","Follow up"))</f>
        <v/>
      </c>
    </row>
    <row r="110">
      <c r="A110" s="3" t="n"/>
      <c r="B110" s="3" t="n"/>
      <c r="C110" s="30">
        <f>IF(B110="","",IFERROR(VLOOKUP(B110,'Match Draw'!$A$3:$P$112,2,FALSE),""))</f>
        <v/>
      </c>
      <c r="D110" s="7" t="n"/>
      <c r="E110" s="3" t="n"/>
      <c r="F110" s="7" t="n"/>
      <c r="G110" s="3" t="n"/>
      <c r="H110" s="3" t="n"/>
      <c r="I110" s="7" t="n"/>
      <c r="J110" s="7" t="n"/>
      <c r="K110" s="3" t="n"/>
      <c r="L110" s="26" t="n"/>
      <c r="M110" s="7" t="n"/>
      <c r="N110" s="10">
        <f>IF(A110="","",IF(H110="Yes","Confirmed","Follow up"))</f>
        <v/>
      </c>
    </row>
    <row r="111">
      <c r="A111" s="3" t="n"/>
      <c r="B111" s="3" t="n"/>
      <c r="C111" s="29">
        <f>IF(B111="","",IFERROR(VLOOKUP(B111,'Match Draw'!$A$3:$P$112,2,FALSE),""))</f>
        <v/>
      </c>
      <c r="D111" s="7" t="n"/>
      <c r="E111" s="3" t="n"/>
      <c r="F111" s="7" t="n"/>
      <c r="G111" s="3" t="n"/>
      <c r="H111" s="3" t="n"/>
      <c r="I111" s="7" t="n"/>
      <c r="J111" s="7" t="n"/>
      <c r="K111" s="3" t="n"/>
      <c r="L111" s="26" t="n"/>
      <c r="M111" s="7" t="n"/>
      <c r="N111" s="5">
        <f>IF(A111="","",IF(H111="Yes","Confirmed","Follow up"))</f>
        <v/>
      </c>
    </row>
    <row r="112">
      <c r="A112" s="3" t="n"/>
      <c r="B112" s="3" t="n"/>
      <c r="C112" s="30">
        <f>IF(B112="","",IFERROR(VLOOKUP(B112,'Match Draw'!$A$3:$P$112,2,FALSE),""))</f>
        <v/>
      </c>
      <c r="D112" s="7" t="n"/>
      <c r="E112" s="3" t="n"/>
      <c r="F112" s="7" t="n"/>
      <c r="G112" s="3" t="n"/>
      <c r="H112" s="3" t="n"/>
      <c r="I112" s="7" t="n"/>
      <c r="J112" s="7" t="n"/>
      <c r="K112" s="3" t="n"/>
      <c r="L112" s="26" t="n"/>
      <c r="M112" s="7" t="n"/>
      <c r="N112" s="10">
        <f>IF(A112="","",IF(H112="Yes","Confirmed","Follow up"))</f>
        <v/>
      </c>
    </row>
    <row r="113"/>
    <row r="114">
      <c r="A114" s="11" t="inlineStr">
        <is>
          <t>Roster summary</t>
        </is>
      </c>
    </row>
    <row r="115">
      <c r="A115" s="12" t="inlineStr">
        <is>
          <t>Total mileage reimbursement</t>
        </is>
      </c>
      <c r="B115" s="27">
        <f>SUM($L$3:$L$112)</f>
        <v/>
      </c>
    </row>
    <row r="116">
      <c r="A116" s="14" t="inlineStr">
        <is>
          <t>Available volunteer count</t>
        </is>
      </c>
      <c r="B116" s="15">
        <f>COUNTIF($G$3:$G$112,"Available")</f>
        <v/>
      </c>
    </row>
    <row r="117">
      <c r="A117" s="12" t="inlineStr">
        <is>
          <t>Availability percentage</t>
        </is>
      </c>
      <c r="B117" s="31">
        <f>IFERROR(COUNTIF($G$3:$G$112,"Available")/COUNTA($A$3:$A$112),0)</f>
        <v/>
      </c>
    </row>
  </sheetData>
  <mergeCells count="1">
    <mergeCell ref="A1:N1"/>
  </mergeCells>
  <conditionalFormatting sqref="G3:G112">
    <cfRule type="expression" priority="1" dxfId="0">
      <formula>$G3="Unavailable"</formula>
    </cfRule>
    <cfRule type="expression" priority="2" dxfId="1">
      <formula>$G3="Available"</formula>
    </cfRule>
  </conditionalFormatting>
  <conditionalFormatting sqref="H3:H112">
    <cfRule type="expression" priority="3" dxfId="0">
      <formula>$H3="No"</formula>
    </cfRule>
    <cfRule type="expression" priority="4" dxfId="1">
      <formula>$H3="Yes"</formula>
    </cfRule>
  </conditionalFormatting>
  <conditionalFormatting sqref="N3:N112">
    <cfRule type="expression" priority="5" dxfId="0">
      <formula>$N3="Follow up"</formula>
    </cfRule>
    <cfRule type="expression" priority="6" dxfId="1">
      <formula>$N3="Confirmed"</formula>
    </cfRule>
  </conditionalFormatting>
  <dataValidations count="5">
    <dataValidation sqref="G3:G112" showErrorMessage="1" showInputMessage="1" allowBlank="1" type="list">
      <formula1>"Available,Unavailable,Maybe"</formula1>
    </dataValidation>
    <dataValidation sqref="H3:H112" showErrorMessage="1" showInputMessage="1" allowBlank="1" type="list">
      <formula1>"Yes,No"</formula1>
    </dataValidation>
    <dataValidation sqref="K3:K112" showErrorMessage="1" showInputMessage="1" allowBlank="1" type="list">
      <formula1>"Yes,No"</formula1>
    </dataValidation>
    <dataValidation sqref="E3:E112" showErrorMessage="1" showInputMessage="1" allowBlank="1" type="list">
      <formula1>"Player,Coach,Manager,Umpire,Scorer,First Aid,Transport"</formula1>
    </dataValidation>
    <dataValidation sqref="B3:B112" showErrorMessage="1" showInputMessage="1" allowBlank="1" type="list">
      <formula1>'Match Draw'!$A$3:$A$112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  <col width="4" customWidth="1" min="9" max="9"/>
    <col width="16" customWidth="1" min="10" max="10"/>
    <col width="13" customWidth="1" min="11" max="11"/>
    <col width="4" customWidth="1" min="12" max="12"/>
  </cols>
  <sheetData>
    <row r="1" ht="28" customHeight="1">
      <c r="A1" s="1" t="inlineStr">
        <is>
          <t>Aroha Netball Club | 2026 Draw and Roster Dashboard</t>
        </is>
      </c>
    </row>
    <row r="2"/>
    <row r="3">
      <c r="A3" s="21" t="inlineStr">
        <is>
          <t>Total fixtures</t>
        </is>
      </c>
      <c r="B3" s="21" t="inlineStr">
        <is>
          <t>Scheduled fixtures</t>
        </is>
      </c>
      <c r="C3" s="21" t="inlineStr">
        <is>
          <t>Confirmed fixtures</t>
        </is>
      </c>
      <c r="D3" s="21" t="inlineStr">
        <is>
          <t>Total estimated attendance</t>
        </is>
      </c>
      <c r="E3" s="21" t="inlineStr">
        <is>
          <t>Average attendance</t>
        </is>
      </c>
      <c r="F3" s="21" t="inlineStr">
        <is>
          <t>Roster availability</t>
        </is>
      </c>
      <c r="G3" s="21" t="inlineStr">
        <is>
          <t>Total match fees</t>
        </is>
      </c>
      <c r="H3" s="21" t="inlineStr">
        <is>
          <t>Total mileage reimbursements</t>
        </is>
      </c>
      <c r="J3" s="21" t="inlineStr">
        <is>
          <t>Status</t>
        </is>
      </c>
      <c r="K3" s="21" t="inlineStr">
        <is>
          <t>Fixtures</t>
        </is>
      </c>
    </row>
    <row r="4">
      <c r="A4" s="22">
        <f>COUNTA('Match Draw'!$A$3:$A$112)</f>
        <v/>
      </c>
      <c r="B4" s="22">
        <f>COUNTIF('Match Draw'!$M$3:$M$112,"Scheduled")</f>
        <v/>
      </c>
      <c r="C4" s="22">
        <f>COUNTIF('Match Draw'!$M$3:$M$112,"Confirmed")</f>
        <v/>
      </c>
      <c r="D4" s="22">
        <f>SUM('Match Draw'!$O$3:$O$112)</f>
        <v/>
      </c>
      <c r="E4" s="22">
        <f>IFERROR(AVERAGE('Match Draw'!$O$3:$O$112),0)</f>
        <v/>
      </c>
      <c r="F4" s="32">
        <f>IFERROR(COUNTIF('Roster'!$G$3:$G$112,"Available")/COUNTA('Roster'!$A$3:$A$112),0)</f>
        <v/>
      </c>
      <c r="G4" s="33">
        <f>SUM('Match Draw'!$N$3:$N$112)</f>
        <v/>
      </c>
      <c r="H4" s="33">
        <f>SUM('Roster'!$L$3:$L$112)</f>
        <v/>
      </c>
      <c r="J4" s="5" t="inlineStr">
        <is>
          <t>Scheduled</t>
        </is>
      </c>
      <c r="K4" s="5">
        <f>COUNTIF('Match Draw'!$M$3:$M$112,"Scheduled")</f>
        <v/>
      </c>
    </row>
    <row r="5">
      <c r="J5" s="10" t="inlineStr">
        <is>
          <t>Confirmed</t>
        </is>
      </c>
      <c r="K5" s="10">
        <f>COUNTIF('Match Draw'!$M$3:$M$112,"Confirmed")</f>
        <v/>
      </c>
    </row>
    <row r="6">
      <c r="J6" s="5" t="inlineStr">
        <is>
          <t>Postponed</t>
        </is>
      </c>
      <c r="K6" s="5">
        <f>COUNTIF('Match Draw'!$M$3:$M$112,"Postponed")</f>
        <v/>
      </c>
    </row>
    <row r="7">
      <c r="J7" s="10" t="inlineStr">
        <is>
          <t>Completed</t>
        </is>
      </c>
      <c r="K7" s="10">
        <f>COUNTIF('Match Draw'!$M$3:$M$112,"Completed")</f>
        <v/>
      </c>
    </row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>
      <c r="A23" s="11" t="inlineStr">
        <is>
          <t>How to use this workbook</t>
        </is>
      </c>
    </row>
    <row r="24" ht="28" customHeight="1">
      <c r="A24" s="12" t="inlineStr">
        <is>
          <t>1. Enter or update fixtures on the Match Draw sheet. Complete the pale yellow cells for each match.</t>
        </is>
      </c>
    </row>
    <row r="25" ht="28" customHeight="1">
      <c r="A25" s="14" t="inlineStr">
        <is>
          <t>2. Use one row per person and match on the Roster sheet. Match Date is looked up from the Match Draw.</t>
        </is>
      </c>
    </row>
    <row r="26" ht="28" customHeight="1">
      <c r="A26" s="12" t="inlineStr">
        <is>
          <t>3. Confirm player and volunteer availability before publishing the weekly draw.</t>
        </is>
      </c>
    </row>
    <row r="27" ht="28" customHeight="1">
      <c r="A27" s="14" t="inlineStr">
        <is>
          <t>4. Review red duty alerts and roster follow-ups before each fixture.</t>
        </is>
      </c>
    </row>
    <row r="28" ht="28" customHeight="1">
      <c r="A28" s="12" t="inlineStr">
        <is>
          <t>5. All dates use New Zealand DD/MM/YYYY format and all money values are NZD.</t>
        </is>
      </c>
    </row>
    <row r="29" ht="28" customHeight="1">
      <c r="A29" s="14" t="inlineStr">
        <is>
          <t>6. Retain club records in line with relevant New Zealand administrative requirements.</t>
        </is>
      </c>
    </row>
  </sheetData>
  <mergeCells count="1">
    <mergeCell ref="A1:L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2026-09-08T22:46:49Z</dcterms:created>
  <dcterms:modified xmlns:dcterms="http://purl.org/dc/terms/" xmlns:xsi="http://www.w3.org/2001/XMLSchema-instance" xsi:type="dcterms:W3CDTF">2026-09-08T22:46:49Z</dcterms:modified>
</cp:coreProperties>
</file>