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racker" sheetId="1" state="visible" r:id="rId1"/>
    <sheet xmlns:r="http://schemas.openxmlformats.org/officeDocument/2006/relationships" name="Summary" sheetId="2" state="visible" r:id="rId2"/>
    <sheet xmlns:r="http://schemas.openxmlformats.org/officeDocument/2006/relationships" name="Instructions" sheetId="3" state="visible" r:id="rId3"/>
  </sheets>
  <definedNames>
    <definedName name="_xlnm._FilterDatabase" localSheetId="0" hidden="1">'Tracker'!$A$1:$AB$1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$#,##0.00"/>
    <numFmt numFmtId="166" formatCode="0.0%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sz val="10"/>
    </font>
    <font>
      <name val="Calibri"/>
      <b val="1"/>
      <color rgb="001E293B"/>
      <sz val="16"/>
    </font>
    <font>
      <name val="Calibri"/>
      <b val="1"/>
      <sz val="10"/>
    </font>
    <font>
      <name val="Calibri"/>
      <b val="1"/>
      <color rgb="000F766E"/>
      <sz val="12"/>
    </font>
    <font>
      <name val="Calibri"/>
      <b val="1"/>
      <sz val="14"/>
    </font>
    <font>
      <name val="Calibri"/>
      <b val="1"/>
      <color rgb="000F766E"/>
      <sz val="11"/>
    </font>
    <font>
      <name val="Calibri"/>
      <b val="1"/>
      <color rgb="00FFFFFF"/>
      <sz val="10"/>
    </font>
  </fonts>
  <fills count="8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F0FDFA"/>
      </patternFill>
    </fill>
    <fill>
      <patternFill patternType="solid">
        <fgColor rgb="000F766E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41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left" vertical="center" wrapText="1"/>
    </xf>
    <xf numFmtId="164" fontId="2" fillId="4" borderId="1" applyAlignment="1" pivotButton="0" quotePrefix="0" xfId="0">
      <alignment horizontal="left" vertical="center" wrapText="1"/>
    </xf>
    <xf numFmtId="165" fontId="2" fillId="4" borderId="1" applyAlignment="1" pivotButton="0" quotePrefix="0" xfId="0">
      <alignment horizontal="left" vertical="center" wrapText="1"/>
    </xf>
    <xf numFmtId="0" fontId="2" fillId="3" borderId="1" applyAlignment="1" pivotButton="0" quotePrefix="0" xfId="0">
      <alignment horizontal="center" vertical="center" wrapText="1"/>
    </xf>
    <xf numFmtId="165" fontId="2" fillId="3" borderId="1" applyAlignment="1" pivotButton="0" quotePrefix="0" xfId="0">
      <alignment horizontal="left" vertical="center" wrapText="1"/>
    </xf>
    <xf numFmtId="0" fontId="2" fillId="4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left" vertical="center" wrapText="1"/>
    </xf>
    <xf numFmtId="0" fontId="2" fillId="5" borderId="1" applyAlignment="1" pivotButton="0" quotePrefix="0" xfId="0">
      <alignment horizontal="left" vertical="center" wrapText="1"/>
    </xf>
    <xf numFmtId="0" fontId="2" fillId="5" borderId="1" applyAlignment="1" pivotButton="0" quotePrefix="0" xfId="0">
      <alignment horizontal="center" vertical="center" wrapText="1"/>
    </xf>
    <xf numFmtId="165" fontId="2" fillId="5" borderId="1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 wrapText="1"/>
    </xf>
    <xf numFmtId="0" fontId="4" fillId="0" borderId="0" pivotButton="0" quotePrefix="0" xfId="0"/>
    <xf numFmtId="0" fontId="2" fillId="0" borderId="0" pivotButton="0" quotePrefix="0" xfId="0"/>
    <xf numFmtId="0" fontId="5" fillId="0" borderId="0" pivotButton="0" quotePrefix="0" xfId="0"/>
    <xf numFmtId="0" fontId="4" fillId="6" borderId="1" applyAlignment="1" pivotButton="0" quotePrefix="0" xfId="0">
      <alignment horizontal="left" vertical="center" wrapText="1"/>
    </xf>
    <xf numFmtId="165" fontId="6" fillId="4" borderId="1" applyAlignment="1" pivotButton="0" quotePrefix="0" xfId="0">
      <alignment horizontal="right" vertical="center"/>
    </xf>
    <xf numFmtId="166" fontId="6" fillId="4" borderId="1" applyAlignment="1" pivotButton="0" quotePrefix="0" xfId="0">
      <alignment horizontal="right" vertical="center"/>
    </xf>
    <xf numFmtId="1" fontId="6" fillId="4" borderId="1" applyAlignment="1" pivotButton="0" quotePrefix="0" xfId="0">
      <alignment horizontal="right" vertical="center"/>
    </xf>
    <xf numFmtId="49" fontId="6" fillId="4" borderId="1" applyAlignment="1" pivotButton="0" quotePrefix="0" xfId="0">
      <alignment horizontal="right" vertical="center"/>
    </xf>
    <xf numFmtId="0" fontId="7" fillId="0" borderId="0" pivotButton="0" quotePrefix="0" xfId="0"/>
    <xf numFmtId="0" fontId="8" fillId="7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 wrapText="1"/>
    </xf>
    <xf numFmtId="165" fontId="2" fillId="0" borderId="1" applyAlignment="1" pivotButton="0" quotePrefix="0" xfId="0">
      <alignment horizontal="right" vertical="center"/>
    </xf>
    <xf numFmtId="0" fontId="8" fillId="7" borderId="1" pivotButton="0" quotePrefix="0" xfId="0"/>
    <xf numFmtId="0" fontId="0" fillId="0" borderId="1" pivotButton="0" quotePrefix="0" xfId="0"/>
    <xf numFmtId="165" fontId="0" fillId="0" borderId="1" pivotButton="0" quotePrefix="0" xfId="0"/>
    <xf numFmtId="0" fontId="1" fillId="2" borderId="1" applyAlignment="1" pivotButton="0" quotePrefix="0" xfId="0">
      <alignment horizontal="left" vertical="center" wrapText="1"/>
    </xf>
    <xf numFmtId="0" fontId="0" fillId="2" borderId="1" pivotButton="0" quotePrefix="0" xfId="0"/>
    <xf numFmtId="0" fontId="4" fillId="6" borderId="1" applyAlignment="1" pivotButton="0" quotePrefix="0" xfId="0">
      <alignment horizontal="left" vertical="top" wrapText="1"/>
    </xf>
    <xf numFmtId="0" fontId="2" fillId="3" borderId="1" applyAlignment="1" pivotButton="0" quotePrefix="0" xfId="0">
      <alignment horizontal="left" vertical="top" wrapText="1"/>
    </xf>
    <xf numFmtId="0" fontId="2" fillId="5" borderId="1" applyAlignment="1" pivotButton="0" quotePrefix="0" xfId="0">
      <alignment horizontal="left" vertical="top" wrapText="1"/>
    </xf>
    <xf numFmtId="164" fontId="2" fillId="4" borderId="1" applyAlignment="1" pivotButton="0" quotePrefix="0" xfId="0">
      <alignment horizontal="left" vertical="center" wrapText="1"/>
    </xf>
    <xf numFmtId="165" fontId="2" fillId="4" borderId="1" applyAlignment="1" pivotButton="0" quotePrefix="0" xfId="0">
      <alignment horizontal="left" vertical="center" wrapText="1"/>
    </xf>
    <xf numFmtId="165" fontId="2" fillId="3" borderId="1" applyAlignment="1" pivotButton="0" quotePrefix="0" xfId="0">
      <alignment horizontal="left" vertical="center" wrapText="1"/>
    </xf>
    <xf numFmtId="165" fontId="2" fillId="5" borderId="1" applyAlignment="1" pivotButton="0" quotePrefix="0" xfId="0">
      <alignment horizontal="left" vertical="center" wrapText="1"/>
    </xf>
    <xf numFmtId="165" fontId="6" fillId="4" borderId="1" applyAlignment="1" pivotButton="0" quotePrefix="0" xfId="0">
      <alignment horizontal="right" vertical="center"/>
    </xf>
    <xf numFmtId="166" fontId="6" fillId="4" borderId="1" applyAlignment="1" pivotButton="0" quotePrefix="0" xfId="0">
      <alignment horizontal="right" vertical="center"/>
    </xf>
    <xf numFmtId="165" fontId="2" fillId="0" borderId="1" applyAlignment="1" pivotButton="0" quotePrefix="0" xfId="0">
      <alignment horizontal="right" vertical="center"/>
    </xf>
    <xf numFmtId="165" fontId="0" fillId="0" borderId="1" pivotButton="0" quotePrefix="0" xfId="0"/>
  </cellXfs>
  <cellStyles count="1">
    <cellStyle name="Normal" xfId="0" builtinId="0" hidden="0"/>
  </cellStyles>
  <dxfs count="3">
    <dxf>
      <fill>
        <patternFill patternType="solid">
          <fgColor rgb="00DCFCE7"/>
        </patternFill>
      </fill>
    </dxf>
    <dxf>
      <fill>
        <patternFill patternType="solid">
          <fgColor rgb="00FEE2E2"/>
        </patternFill>
      </fill>
    </dxf>
    <dxf>
      <fill>
        <patternFill patternType="solid">
          <fgColor rgb="00FEF9C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Instalment Due vs Paid (NZD)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'Summary'!B18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'Summary'!$A$19:$A$21</f>
            </numRef>
          </cat>
          <val>
            <numRef>
              <f>'Summary'!$B$19:$B$21</f>
            </numRef>
          </val>
        </ser>
        <ser>
          <idx val="1"/>
          <order val="1"/>
          <tx>
            <strRef>
              <f>'Summary'!C18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'Summary'!$A$19:$A$21</f>
            </numRef>
          </cat>
          <val>
            <numRef>
              <f>'Summary'!$C$19:$C$21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Instalment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Amount ($)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Paid vs Outstanding Balance</a:t>
            </a:r>
          </a:p>
        </rich>
      </tx>
    </title>
    <plotArea>
      <pieChart>
        <varyColors val="1"/>
        <ser>
          <idx val="0"/>
          <order val="0"/>
          <tx>
            <strRef>
              <f>'Summary'!B25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16A34A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DC2626"/>
              </a:solidFill>
              <a:ln xmlns:a="http://schemas.openxmlformats.org/drawingml/2006/main">
                <a:prstDash val="solid"/>
              </a:ln>
            </spPr>
          </dPt>
          <cat>
            <numRef>
              <f>'Summary'!$A$26:$A$27</f>
            </numRef>
          </cat>
          <val>
            <numRef>
              <f>'Summary'!$B$26:$B$27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3</col>
      <colOff>0</colOff>
      <row>3</row>
      <rowOff>0</rowOff>
    </from>
    <ext cx="648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21</row>
      <rowOff>0</rowOff>
    </from>
    <ext cx="504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B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4" customWidth="1" min="2" max="2"/>
    <col width="22" customWidth="1" min="3" max="3"/>
    <col width="14" customWidth="1" min="4" max="4"/>
    <col width="14" customWidth="1" min="5" max="5"/>
    <col width="12" customWidth="1" min="6" max="6"/>
    <col width="20" customWidth="1" min="7" max="7"/>
    <col width="16" customWidth="1" min="8" max="8"/>
    <col width="18" customWidth="1" min="9" max="9"/>
    <col width="16" customWidth="1" min="10" max="10"/>
    <col width="20" customWidth="1" min="11" max="11"/>
    <col width="13" customWidth="1" min="12" max="12"/>
    <col width="16" customWidth="1" min="13" max="13"/>
    <col width="18" customWidth="1" min="14" max="14"/>
    <col width="16" customWidth="1" min="15" max="15"/>
    <col width="20" customWidth="1" min="16" max="16"/>
    <col width="13" customWidth="1" min="17" max="17"/>
    <col width="16" customWidth="1" min="18" max="18"/>
    <col width="18" customWidth="1" min="19" max="19"/>
    <col width="16" customWidth="1" min="20" max="20"/>
    <col width="20" customWidth="1" min="21" max="21"/>
    <col width="13" customWidth="1" min="22" max="22"/>
    <col width="16" customWidth="1" min="23" max="23"/>
    <col width="16" customWidth="1" min="24" max="24"/>
    <col width="20" customWidth="1" min="25" max="25"/>
    <col width="13" customWidth="1" min="26" max="26"/>
    <col width="14" customWidth="1" min="27" max="27"/>
    <col width="30" customWidth="1" min="28" max="28"/>
  </cols>
  <sheetData>
    <row r="1" ht="40" customHeight="1">
      <c r="A1" s="1" t="inlineStr">
        <is>
          <t>Tax Year</t>
        </is>
      </c>
      <c r="B1" s="1" t="inlineStr">
        <is>
          <t>IRD Number</t>
        </is>
      </c>
      <c r="C1" s="1" t="inlineStr">
        <is>
          <t>Client / Business Name</t>
        </is>
      </c>
      <c r="D1" s="1" t="inlineStr">
        <is>
          <t>Entity Type</t>
        </is>
      </c>
      <c r="E1" s="1" t="inlineStr">
        <is>
          <t>Balance Date</t>
        </is>
      </c>
      <c r="F1" s="1" t="inlineStr">
        <is>
          <t>Method</t>
        </is>
      </c>
      <c r="G1" s="1" t="inlineStr">
        <is>
          <t>RIT / Prior-Year Tax ($)</t>
        </is>
      </c>
      <c r="H1" s="1" t="inlineStr">
        <is>
          <t>Inst 1 Due Date</t>
        </is>
      </c>
      <c r="I1" s="1" t="inlineStr">
        <is>
          <t>Inst 1 Amount ($)</t>
        </is>
      </c>
      <c r="J1" s="1" t="inlineStr">
        <is>
          <t>Inst 1 Paid Date</t>
        </is>
      </c>
      <c r="K1" s="1" t="inlineStr">
        <is>
          <t>Inst 1 Paid Amount ($)</t>
        </is>
      </c>
      <c r="L1" s="1" t="inlineStr">
        <is>
          <t>Inst 1 Status</t>
        </is>
      </c>
      <c r="M1" s="1" t="inlineStr">
        <is>
          <t>Inst 2 Due Date</t>
        </is>
      </c>
      <c r="N1" s="1" t="inlineStr">
        <is>
          <t>Inst 2 Amount ($)</t>
        </is>
      </c>
      <c r="O1" s="1" t="inlineStr">
        <is>
          <t>Inst 2 Paid Date</t>
        </is>
      </c>
      <c r="P1" s="1" t="inlineStr">
        <is>
          <t>Inst 2 Paid Amount ($)</t>
        </is>
      </c>
      <c r="Q1" s="1" t="inlineStr">
        <is>
          <t>Inst 2 Status</t>
        </is>
      </c>
      <c r="R1" s="1" t="inlineStr">
        <is>
          <t>Inst 3 Due Date</t>
        </is>
      </c>
      <c r="S1" s="1" t="inlineStr">
        <is>
          <t>Inst 3 Amount ($)</t>
        </is>
      </c>
      <c r="T1" s="1" t="inlineStr">
        <is>
          <t>Inst 3 Paid Date</t>
        </is>
      </c>
      <c r="U1" s="1" t="inlineStr">
        <is>
          <t>Inst 3 Paid Amount ($)</t>
        </is>
      </c>
      <c r="V1" s="1" t="inlineStr">
        <is>
          <t>Inst 3 Status</t>
        </is>
      </c>
      <c r="W1" s="1" t="inlineStr">
        <is>
          <t>Total Due ($)</t>
        </is>
      </c>
      <c r="X1" s="1" t="inlineStr">
        <is>
          <t>Total Paid ($)</t>
        </is>
      </c>
      <c r="Y1" s="1" t="inlineStr">
        <is>
          <t>Balance Outstanding ($)</t>
        </is>
      </c>
      <c r="Z1" s="1" t="inlineStr">
        <is>
          <t>Days Overdue</t>
        </is>
      </c>
      <c r="AA1" s="1" t="inlineStr">
        <is>
          <t>GST Registered?</t>
        </is>
      </c>
      <c r="AB1" s="1" t="inlineStr">
        <is>
          <t>Notes</t>
        </is>
      </c>
    </row>
    <row r="2">
      <c r="A2" s="2" t="inlineStr">
        <is>
          <t>2025-26</t>
        </is>
      </c>
      <c r="B2" s="2" t="inlineStr">
        <is>
          <t>123-456-789</t>
        </is>
      </c>
      <c r="C2" s="2" t="inlineStr">
        <is>
          <t>Aroha Williams</t>
        </is>
      </c>
      <c r="D2" s="2" t="inlineStr">
        <is>
          <t>Individual</t>
        </is>
      </c>
      <c r="E2" s="33" t="n">
        <v>46112</v>
      </c>
      <c r="F2" s="2" t="inlineStr">
        <is>
          <t>Standard</t>
        </is>
      </c>
      <c r="G2" s="34" t="n">
        <v>18500</v>
      </c>
      <c r="H2" s="33" t="n">
        <v>46262</v>
      </c>
      <c r="I2" s="34" t="n">
        <v>6167</v>
      </c>
      <c r="J2" s="33" t="n">
        <v>46259</v>
      </c>
      <c r="K2" s="34" t="n">
        <v>6167</v>
      </c>
      <c r="L2" s="5">
        <f>IF(K2&lt;&gt;"","Paid",IF(AND(J2&lt;&gt;"",TODAY()&gt;I2),"Overdue","Due"))</f>
        <v/>
      </c>
      <c r="M2" s="33" t="n">
        <v>46037</v>
      </c>
      <c r="N2" s="34" t="n">
        <v>6167</v>
      </c>
      <c r="O2" s="33" t="n">
        <v>46036</v>
      </c>
      <c r="P2" s="34" t="n">
        <v>6167</v>
      </c>
      <c r="Q2" s="5">
        <f>IF(P2&lt;&gt;"","Paid",IF(AND(O2&lt;&gt;"",TODAY()&gt;N2),"Overdue","Due"))</f>
        <v/>
      </c>
      <c r="R2" s="33" t="n">
        <v>46149</v>
      </c>
      <c r="S2" s="34" t="n">
        <v>6166</v>
      </c>
      <c r="T2" s="33" t="n">
        <v>46147</v>
      </c>
      <c r="U2" s="34" t="n">
        <v>6166</v>
      </c>
      <c r="V2" s="5">
        <f>IF(U2&lt;&gt;"","Paid",IF(AND(T2&lt;&gt;"",TODAY()&gt;S2),"Overdue","Due"))</f>
        <v/>
      </c>
      <c r="W2" s="35">
        <f>SUM(I2,N2,S2)</f>
        <v/>
      </c>
      <c r="X2" s="35">
        <f>SUM(K2,P2,U2)</f>
        <v/>
      </c>
      <c r="Y2" s="35">
        <f>W2-X2</f>
        <v/>
      </c>
      <c r="Z2" s="5">
        <f>IF(Y2&gt;0,IF(IFERROR(MAX(J2,O2,T2),0)&gt;0,TODAY()-MAX(J2,O2,T2),""),"")</f>
        <v/>
      </c>
      <c r="AA2" s="7" t="inlineStr">
        <is>
          <t>Yes</t>
        </is>
      </c>
      <c r="AB2" s="8" t="inlineStr">
        <is>
          <t>Fully paid - standard method</t>
        </is>
      </c>
    </row>
    <row r="3">
      <c r="A3" s="9" t="inlineStr">
        <is>
          <t>2025-26</t>
        </is>
      </c>
      <c r="B3" s="9" t="inlineStr">
        <is>
          <t>234-567-890</t>
        </is>
      </c>
      <c r="C3" s="9" t="inlineStr">
        <is>
          <t>Liam Patel Trading Ltd</t>
        </is>
      </c>
      <c r="D3" s="9" t="inlineStr">
        <is>
          <t>Company</t>
        </is>
      </c>
      <c r="E3" s="33" t="n">
        <v>46112</v>
      </c>
      <c r="F3" s="9" t="inlineStr">
        <is>
          <t>Estimation</t>
        </is>
      </c>
      <c r="G3" s="34" t="n">
        <v>42000</v>
      </c>
      <c r="H3" s="33" t="n">
        <v>46262</v>
      </c>
      <c r="I3" s="34" t="n">
        <v>14000</v>
      </c>
      <c r="J3" s="33" t="n">
        <v>46254</v>
      </c>
      <c r="K3" s="34" t="n">
        <v>14000</v>
      </c>
      <c r="L3" s="10">
        <f>IF(K3&lt;&gt;"","Paid",IF(AND(J3&lt;&gt;"",TODAY()&gt;I3),"Overdue","Due"))</f>
        <v/>
      </c>
      <c r="M3" s="33" t="n">
        <v>46037</v>
      </c>
      <c r="N3" s="34" t="n">
        <v>14000</v>
      </c>
      <c r="O3" s="33" t="n">
        <v>46037</v>
      </c>
      <c r="P3" s="34" t="n">
        <v>14000</v>
      </c>
      <c r="Q3" s="10">
        <f>IF(P3&lt;&gt;"","Paid",IF(AND(O3&lt;&gt;"",TODAY()&gt;N3),"Overdue","Due"))</f>
        <v/>
      </c>
      <c r="R3" s="33" t="n">
        <v>46149</v>
      </c>
      <c r="S3" s="34" t="n">
        <v>14000</v>
      </c>
      <c r="T3" s="33" t="n"/>
      <c r="U3" s="34" t="n">
        <v>0</v>
      </c>
      <c r="V3" s="10">
        <f>IF(U3&lt;&gt;"","Paid",IF(AND(T3&lt;&gt;"",TODAY()&gt;S3),"Overdue","Due"))</f>
        <v/>
      </c>
      <c r="W3" s="36">
        <f>SUM(I3,N3,S3)</f>
        <v/>
      </c>
      <c r="X3" s="36">
        <f>SUM(K3,P3,U3)</f>
        <v/>
      </c>
      <c r="Y3" s="36">
        <f>W3-X3</f>
        <v/>
      </c>
      <c r="Z3" s="10">
        <f>IF(Y3&gt;0,IF(IFERROR(MAX(J3,O3,T3),0)&gt;0,TODAY()-MAX(J3,O3,T3),""),"")</f>
        <v/>
      </c>
      <c r="AA3" s="7" t="inlineStr">
        <is>
          <t>Yes</t>
        </is>
      </c>
      <c r="AB3" s="8" t="inlineStr">
        <is>
          <t>Third instalment pending</t>
        </is>
      </c>
    </row>
    <row r="4">
      <c r="A4" s="2" t="inlineStr">
        <is>
          <t>2025-26</t>
        </is>
      </c>
      <c r="B4" s="2" t="inlineStr">
        <is>
          <t>345-678-901</t>
        </is>
      </c>
      <c r="C4" s="2" t="inlineStr">
        <is>
          <t>Charlotte Brown Family Trust</t>
        </is>
      </c>
      <c r="D4" s="2" t="inlineStr">
        <is>
          <t>Trust</t>
        </is>
      </c>
      <c r="E4" s="33" t="n">
        <v>46112</v>
      </c>
      <c r="F4" s="2" t="inlineStr">
        <is>
          <t>Standard</t>
        </is>
      </c>
      <c r="G4" s="34" t="n">
        <v>31200</v>
      </c>
      <c r="H4" s="33" t="n">
        <v>46262</v>
      </c>
      <c r="I4" s="34" t="n">
        <v>10400</v>
      </c>
      <c r="J4" s="33" t="n">
        <v>46264</v>
      </c>
      <c r="K4" s="34" t="n">
        <v>10400</v>
      </c>
      <c r="L4" s="5">
        <f>IF(K4&lt;&gt;"","Paid",IF(AND(J4&lt;&gt;"",TODAY()&gt;I4),"Overdue","Due"))</f>
        <v/>
      </c>
      <c r="M4" s="33" t="n">
        <v>46037</v>
      </c>
      <c r="N4" s="34" t="n">
        <v>10400</v>
      </c>
      <c r="O4" s="33" t="n"/>
      <c r="P4" s="34" t="n">
        <v>0</v>
      </c>
      <c r="Q4" s="5">
        <f>IF(P4&lt;&gt;"","Paid",IF(AND(O4&lt;&gt;"",TODAY()&gt;N4),"Overdue","Due"))</f>
        <v/>
      </c>
      <c r="R4" s="33" t="n">
        <v>46149</v>
      </c>
      <c r="S4" s="34" t="n">
        <v>10400</v>
      </c>
      <c r="T4" s="33" t="n"/>
      <c r="U4" s="34" t="n">
        <v>0</v>
      </c>
      <c r="V4" s="5">
        <f>IF(U4&lt;&gt;"","Paid",IF(AND(T4&lt;&gt;"",TODAY()&gt;S4),"Overdue","Due"))</f>
        <v/>
      </c>
      <c r="W4" s="35">
        <f>SUM(I4,N4,S4)</f>
        <v/>
      </c>
      <c r="X4" s="35">
        <f>SUM(K4,P4,U4)</f>
        <v/>
      </c>
      <c r="Y4" s="35">
        <f>W4-X4</f>
        <v/>
      </c>
      <c r="Z4" s="5">
        <f>IF(Y4&gt;0,IF(IFERROR(MAX(J4,O4,T4),0)&gt;0,TODAY()-MAX(J4,O4,T4),""),"")</f>
        <v/>
      </c>
      <c r="AA4" s="7" t="inlineStr">
        <is>
          <t>No</t>
        </is>
      </c>
      <c r="AB4" s="8" t="inlineStr">
        <is>
          <t>Second and third instalments outstanding</t>
        </is>
      </c>
    </row>
    <row r="5">
      <c r="A5" s="9" t="inlineStr">
        <is>
          <t>2025-26</t>
        </is>
      </c>
      <c r="B5" s="9" t="inlineStr">
        <is>
          <t>456-789-012</t>
        </is>
      </c>
      <c r="C5" s="9" t="inlineStr">
        <is>
          <t>Manaia Te Rangi</t>
        </is>
      </c>
      <c r="D5" s="9" t="inlineStr">
        <is>
          <t>Individual</t>
        </is>
      </c>
      <c r="E5" s="33" t="n">
        <v>46112</v>
      </c>
      <c r="F5" s="9" t="inlineStr">
        <is>
          <t>Standard</t>
        </is>
      </c>
      <c r="G5" s="34" t="n">
        <v>9800</v>
      </c>
      <c r="H5" s="33" t="n">
        <v>46262</v>
      </c>
      <c r="I5" s="34" t="n">
        <v>3267</v>
      </c>
      <c r="J5" s="33" t="n">
        <v>46261</v>
      </c>
      <c r="K5" s="34" t="n">
        <v>3267</v>
      </c>
      <c r="L5" s="10">
        <f>IF(K5&lt;&gt;"","Paid",IF(AND(J5&lt;&gt;"",TODAY()&gt;I5),"Overdue","Due"))</f>
        <v/>
      </c>
      <c r="M5" s="33" t="n">
        <v>46037</v>
      </c>
      <c r="N5" s="34" t="n">
        <v>3267</v>
      </c>
      <c r="O5" s="33" t="n"/>
      <c r="P5" s="34" t="n">
        <v>0</v>
      </c>
      <c r="Q5" s="10">
        <f>IF(P5&lt;&gt;"","Paid",IF(AND(O5&lt;&gt;"",TODAY()&gt;N5),"Overdue","Due"))</f>
        <v/>
      </c>
      <c r="R5" s="33" t="n">
        <v>46149</v>
      </c>
      <c r="S5" s="34" t="n">
        <v>3266</v>
      </c>
      <c r="T5" s="33" t="n"/>
      <c r="U5" s="34" t="n">
        <v>0</v>
      </c>
      <c r="V5" s="10">
        <f>IF(U5&lt;&gt;"","Paid",IF(AND(T5&lt;&gt;"",TODAY()&gt;S5),"Overdue","Due"))</f>
        <v/>
      </c>
      <c r="W5" s="36">
        <f>SUM(I5,N5,S5)</f>
        <v/>
      </c>
      <c r="X5" s="36">
        <f>SUM(K5,P5,U5)</f>
        <v/>
      </c>
      <c r="Y5" s="36">
        <f>W5-X5</f>
        <v/>
      </c>
      <c r="Z5" s="10">
        <f>IF(Y5&gt;0,IF(IFERROR(MAX(J5,O5,T5),0)&gt;0,TODAY()-MAX(J5,O5,T5),""),"")</f>
        <v/>
      </c>
      <c r="AA5" s="7" t="inlineStr">
        <is>
          <t>No</t>
        </is>
      </c>
      <c r="AB5" s="8" t="inlineStr">
        <is>
          <t>Follow up on payments 2 &amp; 3</t>
        </is>
      </c>
    </row>
    <row r="6">
      <c r="A6" s="2" t="inlineStr">
        <is>
          <t>2025-26</t>
        </is>
      </c>
      <c r="B6" s="2" t="inlineStr">
        <is>
          <t>567-890-123</t>
        </is>
      </c>
      <c r="C6" s="2" t="inlineStr">
        <is>
          <t>Sophie Kerr Consulting Ltd</t>
        </is>
      </c>
      <c r="D6" s="2" t="inlineStr">
        <is>
          <t>Company</t>
        </is>
      </c>
      <c r="E6" s="33" t="n">
        <v>46112</v>
      </c>
      <c r="F6" s="2" t="inlineStr">
        <is>
          <t>Estimation</t>
        </is>
      </c>
      <c r="G6" s="34" t="n">
        <v>56000</v>
      </c>
      <c r="H6" s="33" t="n">
        <v>46262</v>
      </c>
      <c r="I6" s="34" t="n">
        <v>18667</v>
      </c>
      <c r="J6" s="33" t="n">
        <v>46262</v>
      </c>
      <c r="K6" s="34" t="n">
        <v>18667</v>
      </c>
      <c r="L6" s="5">
        <f>IF(K6&lt;&gt;"","Paid",IF(AND(J6&lt;&gt;"",TODAY()&gt;I6),"Overdue","Due"))</f>
        <v/>
      </c>
      <c r="M6" s="33" t="n">
        <v>46037</v>
      </c>
      <c r="N6" s="34" t="n">
        <v>18667</v>
      </c>
      <c r="O6" s="33" t="n">
        <v>46032</v>
      </c>
      <c r="P6" s="34" t="n">
        <v>18667</v>
      </c>
      <c r="Q6" s="5">
        <f>IF(P6&lt;&gt;"","Paid",IF(AND(O6&lt;&gt;"",TODAY()&gt;N6),"Overdue","Due"))</f>
        <v/>
      </c>
      <c r="R6" s="33" t="n">
        <v>46149</v>
      </c>
      <c r="S6" s="34" t="n">
        <v>18666</v>
      </c>
      <c r="T6" s="33" t="n">
        <v>46149</v>
      </c>
      <c r="U6" s="34" t="n">
        <v>18666</v>
      </c>
      <c r="V6" s="5">
        <f>IF(U6&lt;&gt;"","Paid",IF(AND(T6&lt;&gt;"",TODAY()&gt;S6),"Overdue","Due"))</f>
        <v/>
      </c>
      <c r="W6" s="35">
        <f>SUM(I6,N6,S6)</f>
        <v/>
      </c>
      <c r="X6" s="35">
        <f>SUM(K6,P6,U6)</f>
        <v/>
      </c>
      <c r="Y6" s="35">
        <f>W6-X6</f>
        <v/>
      </c>
      <c r="Z6" s="5">
        <f>IF(Y6&gt;0,IF(IFERROR(MAX(J6,O6,T6),0)&gt;0,TODAY()-MAX(J6,O6,T6),""),"")</f>
        <v/>
      </c>
      <c r="AA6" s="7" t="inlineStr">
        <is>
          <t>Yes</t>
        </is>
      </c>
      <c r="AB6" s="8" t="inlineStr">
        <is>
          <t>Fully paid - estimation method</t>
        </is>
      </c>
    </row>
    <row r="7">
      <c r="A7" s="9" t="inlineStr">
        <is>
          <t>2025-26</t>
        </is>
      </c>
      <c r="B7" s="9" t="inlineStr">
        <is>
          <t>678-901-234</t>
        </is>
      </c>
      <c r="C7" s="9" t="inlineStr">
        <is>
          <t>Hemi Ngata &amp; Partners</t>
        </is>
      </c>
      <c r="D7" s="9" t="inlineStr">
        <is>
          <t>Partnership</t>
        </is>
      </c>
      <c r="E7" s="33" t="n">
        <v>46112</v>
      </c>
      <c r="F7" s="9" t="inlineStr">
        <is>
          <t>Standard</t>
        </is>
      </c>
      <c r="G7" s="34" t="n">
        <v>24600</v>
      </c>
      <c r="H7" s="33" t="n">
        <v>46262</v>
      </c>
      <c r="I7" s="34" t="n">
        <v>8200</v>
      </c>
      <c r="J7" s="33" t="n">
        <v>46270</v>
      </c>
      <c r="K7" s="34" t="n">
        <v>8200</v>
      </c>
      <c r="L7" s="10">
        <f>IF(K7&lt;&gt;"","Paid",IF(AND(J7&lt;&gt;"",TODAY()&gt;I7),"Overdue","Due"))</f>
        <v/>
      </c>
      <c r="M7" s="33" t="n">
        <v>46037</v>
      </c>
      <c r="N7" s="34" t="n">
        <v>8200</v>
      </c>
      <c r="O7" s="33" t="n">
        <v>46042</v>
      </c>
      <c r="P7" s="34" t="n">
        <v>8200</v>
      </c>
      <c r="Q7" s="10">
        <f>IF(P7&lt;&gt;"","Paid",IF(AND(O7&lt;&gt;"",TODAY()&gt;N7),"Overdue","Due"))</f>
        <v/>
      </c>
      <c r="R7" s="33" t="n">
        <v>46149</v>
      </c>
      <c r="S7" s="34" t="n">
        <v>8200</v>
      </c>
      <c r="T7" s="33" t="n"/>
      <c r="U7" s="34" t="n">
        <v>0</v>
      </c>
      <c r="V7" s="10">
        <f>IF(U7&lt;&gt;"","Paid",IF(AND(T7&lt;&gt;"",TODAY()&gt;S7),"Overdue","Due"))</f>
        <v/>
      </c>
      <c r="W7" s="36">
        <f>SUM(I7,N7,S7)</f>
        <v/>
      </c>
      <c r="X7" s="36">
        <f>SUM(K7,P7,U7)</f>
        <v/>
      </c>
      <c r="Y7" s="36">
        <f>W7-X7</f>
        <v/>
      </c>
      <c r="Z7" s="10">
        <f>IF(Y7&gt;0,IF(IFERROR(MAX(J7,O7,T7),0)&gt;0,TODAY()-MAX(J7,O7,T7),""),"")</f>
        <v/>
      </c>
      <c r="AA7" s="7" t="inlineStr">
        <is>
          <t>Yes</t>
        </is>
      </c>
      <c r="AB7" s="8" t="inlineStr">
        <is>
          <t>Late payment on Inst 1 - check UOMI</t>
        </is>
      </c>
    </row>
    <row r="8">
      <c r="A8" s="2" t="inlineStr">
        <is>
          <t>2025-26</t>
        </is>
      </c>
      <c r="B8" s="2" t="inlineStr">
        <is>
          <t>789-012-345</t>
        </is>
      </c>
      <c r="C8" s="2" t="inlineStr">
        <is>
          <t>Olivia Taylor</t>
        </is>
      </c>
      <c r="D8" s="2" t="inlineStr">
        <is>
          <t>Individual</t>
        </is>
      </c>
      <c r="E8" s="33" t="n">
        <v>46112</v>
      </c>
      <c r="F8" s="2" t="inlineStr">
        <is>
          <t>Standard</t>
        </is>
      </c>
      <c r="G8" s="34" t="n">
        <v>7200</v>
      </c>
      <c r="H8" s="33" t="n">
        <v>46262</v>
      </c>
      <c r="I8" s="34" t="n">
        <v>2400</v>
      </c>
      <c r="J8" s="33" t="n"/>
      <c r="K8" s="34" t="n">
        <v>0</v>
      </c>
      <c r="L8" s="5">
        <f>IF(K8&lt;&gt;"","Paid",IF(AND(J8&lt;&gt;"",TODAY()&gt;I8),"Overdue","Due"))</f>
        <v/>
      </c>
      <c r="M8" s="33" t="n">
        <v>46037</v>
      </c>
      <c r="N8" s="34" t="n">
        <v>2400</v>
      </c>
      <c r="O8" s="33" t="n"/>
      <c r="P8" s="34" t="n">
        <v>0</v>
      </c>
      <c r="Q8" s="5">
        <f>IF(P8&lt;&gt;"","Paid",IF(AND(O8&lt;&gt;"",TODAY()&gt;N8),"Overdue","Due"))</f>
        <v/>
      </c>
      <c r="R8" s="33" t="n">
        <v>46149</v>
      </c>
      <c r="S8" s="34" t="n">
        <v>2400</v>
      </c>
      <c r="T8" s="33" t="n"/>
      <c r="U8" s="34" t="n">
        <v>0</v>
      </c>
      <c r="V8" s="5">
        <f>IF(U8&lt;&gt;"","Paid",IF(AND(T8&lt;&gt;"",TODAY()&gt;S8),"Overdue","Due"))</f>
        <v/>
      </c>
      <c r="W8" s="35">
        <f>SUM(I8,N8,S8)</f>
        <v/>
      </c>
      <c r="X8" s="35">
        <f>SUM(K8,P8,U8)</f>
        <v/>
      </c>
      <c r="Y8" s="35">
        <f>W8-X8</f>
        <v/>
      </c>
      <c r="Z8" s="5">
        <f>IF(Y8&gt;0,IF(IFERROR(MAX(J8,O8,T8),0)&gt;0,TODAY()-MAX(J8,O8,T8),""),"")</f>
        <v/>
      </c>
      <c r="AA8" s="7" t="inlineStr">
        <is>
          <t>No</t>
        </is>
      </c>
      <c r="AB8" s="8" t="inlineStr">
        <is>
          <t>All instalments outstanding - contact client</t>
        </is>
      </c>
    </row>
    <row r="9">
      <c r="A9" s="9" t="inlineStr">
        <is>
          <t>2025-26</t>
        </is>
      </c>
      <c r="B9" s="9" t="inlineStr">
        <is>
          <t>890-123-456</t>
        </is>
      </c>
      <c r="C9" s="9" t="inlineStr">
        <is>
          <t>Tama Wilson Trust</t>
        </is>
      </c>
      <c r="D9" s="9" t="inlineStr">
        <is>
          <t>Trust</t>
        </is>
      </c>
      <c r="E9" s="33" t="n">
        <v>46112</v>
      </c>
      <c r="F9" s="9" t="inlineStr">
        <is>
          <t>Standard</t>
        </is>
      </c>
      <c r="G9" s="34" t="n">
        <v>15800</v>
      </c>
      <c r="H9" s="33" t="n">
        <v>46262</v>
      </c>
      <c r="I9" s="34" t="n">
        <v>5267</v>
      </c>
      <c r="J9" s="33" t="n">
        <v>46260</v>
      </c>
      <c r="K9" s="34" t="n">
        <v>5267</v>
      </c>
      <c r="L9" s="10">
        <f>IF(K9&lt;&gt;"","Paid",IF(AND(J9&lt;&gt;"",TODAY()&gt;I9),"Overdue","Due"))</f>
        <v/>
      </c>
      <c r="M9" s="33" t="n">
        <v>46037</v>
      </c>
      <c r="N9" s="34" t="n">
        <v>5267</v>
      </c>
      <c r="O9" s="33" t="n">
        <v>46034</v>
      </c>
      <c r="P9" s="34" t="n">
        <v>5267</v>
      </c>
      <c r="Q9" s="10">
        <f>IF(P9&lt;&gt;"","Paid",IF(AND(O9&lt;&gt;"",TODAY()&gt;N9),"Overdue","Due"))</f>
        <v/>
      </c>
      <c r="R9" s="33" t="n">
        <v>46149</v>
      </c>
      <c r="S9" s="34" t="n">
        <v>5266</v>
      </c>
      <c r="T9" s="33" t="n">
        <v>46148</v>
      </c>
      <c r="U9" s="34" t="n">
        <v>5266</v>
      </c>
      <c r="V9" s="10">
        <f>IF(U9&lt;&gt;"","Paid",IF(AND(T9&lt;&gt;"",TODAY()&gt;S9),"Overdue","Due"))</f>
        <v/>
      </c>
      <c r="W9" s="36">
        <f>SUM(I9,N9,S9)</f>
        <v/>
      </c>
      <c r="X9" s="36">
        <f>SUM(K9,P9,U9)</f>
        <v/>
      </c>
      <c r="Y9" s="36">
        <f>W9-X9</f>
        <v/>
      </c>
      <c r="Z9" s="10">
        <f>IF(Y9&gt;0,IF(IFERROR(MAX(J9,O9,T9),0)&gt;0,TODAY()-MAX(J9,O9,T9),""),"")</f>
        <v/>
      </c>
      <c r="AA9" s="7" t="inlineStr">
        <is>
          <t>No</t>
        </is>
      </c>
      <c r="AB9" s="8" t="inlineStr">
        <is>
          <t>Fully paid on time</t>
        </is>
      </c>
    </row>
    <row r="10">
      <c r="A10" s="2" t="inlineStr">
        <is>
          <t>2025-26</t>
        </is>
      </c>
      <c r="B10" s="2" t="inlineStr">
        <is>
          <t>901-234-567</t>
        </is>
      </c>
      <c r="C10" s="2" t="inlineStr">
        <is>
          <t>Emma Martin Holdings Ltd</t>
        </is>
      </c>
      <c r="D10" s="2" t="inlineStr">
        <is>
          <t>Company</t>
        </is>
      </c>
      <c r="E10" s="33" t="n">
        <v>46112</v>
      </c>
      <c r="F10" s="2" t="inlineStr">
        <is>
          <t>Estimation</t>
        </is>
      </c>
      <c r="G10" s="34" t="n">
        <v>38400</v>
      </c>
      <c r="H10" s="33" t="n">
        <v>46262</v>
      </c>
      <c r="I10" s="34" t="n">
        <v>12800</v>
      </c>
      <c r="J10" s="33" t="n">
        <v>46262</v>
      </c>
      <c r="K10" s="34" t="n">
        <v>12800</v>
      </c>
      <c r="L10" s="5">
        <f>IF(K10&lt;&gt;"","Paid",IF(AND(J10&lt;&gt;"",TODAY()&gt;I10),"Overdue","Due"))</f>
        <v/>
      </c>
      <c r="M10" s="33" t="n">
        <v>46037</v>
      </c>
      <c r="N10" s="34" t="n">
        <v>12800</v>
      </c>
      <c r="O10" s="33" t="n">
        <v>46037</v>
      </c>
      <c r="P10" s="34" t="n">
        <v>12800</v>
      </c>
      <c r="Q10" s="5">
        <f>IF(P10&lt;&gt;"","Paid",IF(AND(O10&lt;&gt;"",TODAY()&gt;N10),"Overdue","Due"))</f>
        <v/>
      </c>
      <c r="R10" s="33" t="n">
        <v>46149</v>
      </c>
      <c r="S10" s="34" t="n">
        <v>12800</v>
      </c>
      <c r="T10" s="33" t="n"/>
      <c r="U10" s="34" t="n">
        <v>0</v>
      </c>
      <c r="V10" s="5">
        <f>IF(U10&lt;&gt;"","Paid",IF(AND(T10&lt;&gt;"",TODAY()&gt;S10),"Overdue","Due"))</f>
        <v/>
      </c>
      <c r="W10" s="35">
        <f>SUM(I10,N10,S10)</f>
        <v/>
      </c>
      <c r="X10" s="35">
        <f>SUM(K10,P10,U10)</f>
        <v/>
      </c>
      <c r="Y10" s="35">
        <f>W10-X10</f>
        <v/>
      </c>
      <c r="Z10" s="5">
        <f>IF(Y10&gt;0,IF(IFERROR(MAX(J10,O10,T10),0)&gt;0,TODAY()-MAX(J10,O10,T10),""),"")</f>
        <v/>
      </c>
      <c r="AA10" s="7" t="inlineStr">
        <is>
          <t>Yes</t>
        </is>
      </c>
      <c r="AB10" s="8" t="inlineStr">
        <is>
          <t>Third instalment due May 2026</t>
        </is>
      </c>
    </row>
    <row r="11">
      <c r="A11" s="9" t="inlineStr">
        <is>
          <t>2025-26</t>
        </is>
      </c>
      <c r="B11" s="9" t="inlineStr">
        <is>
          <t>012-345-678</t>
        </is>
      </c>
      <c r="C11" s="9" t="inlineStr">
        <is>
          <t>Ngaire Scott</t>
        </is>
      </c>
      <c r="D11" s="9" t="inlineStr">
        <is>
          <t>Individual</t>
        </is>
      </c>
      <c r="E11" s="33" t="n">
        <v>46112</v>
      </c>
      <c r="F11" s="9" t="inlineStr">
        <is>
          <t>Standard</t>
        </is>
      </c>
      <c r="G11" s="34" t="n">
        <v>11400</v>
      </c>
      <c r="H11" s="33" t="n">
        <v>46262</v>
      </c>
      <c r="I11" s="34" t="n">
        <v>3800</v>
      </c>
      <c r="J11" s="33" t="n">
        <v>46259</v>
      </c>
      <c r="K11" s="34" t="n">
        <v>3800</v>
      </c>
      <c r="L11" s="10">
        <f>IF(K11&lt;&gt;"","Paid",IF(AND(J11&lt;&gt;"",TODAY()&gt;I11),"Overdue","Due"))</f>
        <v/>
      </c>
      <c r="M11" s="33" t="n">
        <v>46037</v>
      </c>
      <c r="N11" s="34" t="n">
        <v>3800</v>
      </c>
      <c r="O11" s="33" t="n"/>
      <c r="P11" s="34" t="n">
        <v>0</v>
      </c>
      <c r="Q11" s="10">
        <f>IF(P11&lt;&gt;"","Paid",IF(AND(O11&lt;&gt;"",TODAY()&gt;N11),"Overdue","Due"))</f>
        <v/>
      </c>
      <c r="R11" s="33" t="n">
        <v>46149</v>
      </c>
      <c r="S11" s="34" t="n">
        <v>3800</v>
      </c>
      <c r="T11" s="33" t="n"/>
      <c r="U11" s="34" t="n">
        <v>0</v>
      </c>
      <c r="V11" s="10">
        <f>IF(U11&lt;&gt;"","Paid",IF(AND(T11&lt;&gt;"",TODAY()&gt;S11),"Overdue","Due"))</f>
        <v/>
      </c>
      <c r="W11" s="36">
        <f>SUM(I11,N11,S11)</f>
        <v/>
      </c>
      <c r="X11" s="36">
        <f>SUM(K11,P11,U11)</f>
        <v/>
      </c>
      <c r="Y11" s="36">
        <f>W11-X11</f>
        <v/>
      </c>
      <c r="Z11" s="10">
        <f>IF(Y11&gt;0,IF(IFERROR(MAX(J11,O11,T11),0)&gt;0,TODAY()-MAX(J11,O11,T11),""),"")</f>
        <v/>
      </c>
      <c r="AA11" s="7" t="inlineStr">
        <is>
          <t>No</t>
        </is>
      </c>
      <c r="AB11" s="8" t="inlineStr">
        <is>
          <t>Instalments 2 &amp; 3 pending</t>
        </is>
      </c>
    </row>
  </sheetData>
  <autoFilter ref="A1:AB1"/>
  <conditionalFormatting sqref="L2:L11">
    <cfRule type="expression" priority="1" dxfId="0" stopIfTrue="1">
      <formula>L2="Paid"</formula>
    </cfRule>
    <cfRule type="expression" priority="2" dxfId="1" stopIfTrue="1">
      <formula>L2="Overdue"</formula>
    </cfRule>
    <cfRule type="expression" priority="3" dxfId="2" stopIfTrue="1">
      <formula>L2="Due"</formula>
    </cfRule>
  </conditionalFormatting>
  <conditionalFormatting sqref="Q2:Q11">
    <cfRule type="expression" priority="4" dxfId="0" stopIfTrue="1">
      <formula>Q2="Paid"</formula>
    </cfRule>
    <cfRule type="expression" priority="5" dxfId="1" stopIfTrue="1">
      <formula>Q2="Overdue"</formula>
    </cfRule>
    <cfRule type="expression" priority="6" dxfId="2" stopIfTrue="1">
      <formula>Q2="Due"</formula>
    </cfRule>
  </conditionalFormatting>
  <conditionalFormatting sqref="V2:V11">
    <cfRule type="expression" priority="7" dxfId="0" stopIfTrue="1">
      <formula>V2="Paid"</formula>
    </cfRule>
    <cfRule type="expression" priority="8" dxfId="1" stopIfTrue="1">
      <formula>V2="Overdue"</formula>
    </cfRule>
    <cfRule type="expression" priority="9" dxfId="2" stopIfTrue="1">
      <formula>V2="Due"</formula>
    </cfRule>
  </conditionalFormatting>
  <conditionalFormatting sqref="Y2:Y11">
    <cfRule type="expression" priority="10" dxfId="1" stopIfTrue="1">
      <formula>Y2&gt;0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30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 ht="36" customHeight="1">
      <c r="A1" s="12" t="inlineStr">
        <is>
          <t>Provisional Tax Tracker — Summary Dashboard</t>
        </is>
      </c>
    </row>
    <row r="2">
      <c r="A2" s="13" t="inlineStr">
        <is>
          <t>Tax Year:</t>
        </is>
      </c>
      <c r="B2" s="14" t="inlineStr">
        <is>
          <t>2025-26</t>
        </is>
      </c>
    </row>
    <row r="3">
      <c r="A3" s="15" t="inlineStr">
        <is>
          <t>Key Performance Indicators</t>
        </is>
      </c>
    </row>
    <row r="4">
      <c r="A4" s="16" t="inlineStr">
        <is>
          <t>Total RIT / Prior-Year Tax ($)</t>
        </is>
      </c>
      <c r="B4" s="37">
        <f>IFERROR(SUM(Tracker!G2:G1000),0)</f>
        <v/>
      </c>
    </row>
    <row r="5">
      <c r="A5" s="16" t="inlineStr">
        <is>
          <t>Total Instalments Due ($)</t>
        </is>
      </c>
      <c r="B5" s="37">
        <f>IFERROR(SUM(Tracker!W2:W1000),0)</f>
        <v/>
      </c>
    </row>
    <row r="6">
      <c r="A6" s="16" t="inlineStr">
        <is>
          <t>Total Paid ($)</t>
        </is>
      </c>
      <c r="B6" s="37">
        <f>IFERROR(SUM(Tracker!X2:X1000),0)</f>
        <v/>
      </c>
    </row>
    <row r="7">
      <c r="A7" s="16" t="inlineStr">
        <is>
          <t>Outstanding Balance ($)</t>
        </is>
      </c>
      <c r="B7" s="37">
        <f>IFERROR(SUM(Tracker!Y2:Y1000),0)</f>
        <v/>
      </c>
    </row>
    <row r="8">
      <c r="A8" s="16" t="inlineStr">
        <is>
          <t>Overdue Amount ($)</t>
        </is>
      </c>
      <c r="B8" s="37">
        <f>IFERROR(SUMIF(Tracker!L2:L1000,"Overdue",Tracker!I2:I1000)+SUMIF(Tracker!Q2:Q1000,"Overdue",Tracker!N2:N1000)+SUMIF(Tracker!V2:V1000,"Overdue",Tracker!S2:S1000),0)</f>
        <v/>
      </c>
    </row>
    <row r="9">
      <c r="A9" s="16" t="inlineStr">
        <is>
          <t>% Paid</t>
        </is>
      </c>
      <c r="B9" s="38">
        <f>IFERROR(B6/B5,0)</f>
        <v/>
      </c>
    </row>
    <row r="10">
      <c r="A10" s="16" t="inlineStr">
        <is>
          <t>Avg Instalment Value ($)</t>
        </is>
      </c>
      <c r="B10" s="37">
        <f>IFERROR(AVERAGE(Tracker!I2:I1000,Tracker!N2:N1000,Tracker!S2:S1000),0)</f>
        <v/>
      </c>
    </row>
    <row r="11">
      <c r="A11" s="16" t="inlineStr">
        <is>
          <t>Count — Paid</t>
        </is>
      </c>
      <c r="B11" s="19">
        <f>IFERROR(COUNTIF(Tracker!L2:L1000,"Paid")+COUNTIF(Tracker!Q2:Q1000,"Paid")+COUNTIF(Tracker!V2:V1000,"Paid"),0)</f>
        <v/>
      </c>
    </row>
    <row r="12">
      <c r="A12" s="16" t="inlineStr">
        <is>
          <t>Count — Due</t>
        </is>
      </c>
      <c r="B12" s="19">
        <f>IFERROR(COUNTIF(Tracker!L2:L1000,"Due")+COUNTIF(Tracker!Q2:Q1000,"Due")+COUNTIF(Tracker!V2:V1000,"Due"),0)</f>
        <v/>
      </c>
    </row>
    <row r="13">
      <c r="A13" s="16" t="inlineStr">
        <is>
          <t>Count — Overdue</t>
        </is>
      </c>
      <c r="B13" s="19">
        <f>IFERROR(COUNTIF(Tracker!L2:L1000,"Overdue")+COUNTIF(Tracker!Q2:Q1000,"Overdue")+COUNTIF(Tracker!V2:V1000,"Overdue"),0)</f>
        <v/>
      </c>
    </row>
    <row r="14">
      <c r="A14" s="16" t="inlineStr">
        <is>
          <t>Overall Status</t>
        </is>
      </c>
      <c r="B14" s="20">
        <f>IF(B7=0,"Cleared — All Paid","Outstanding Balance Remaining")</f>
        <v/>
      </c>
    </row>
    <row r="15"/>
    <row r="16"/>
    <row r="17">
      <c r="A17" s="21" t="inlineStr">
        <is>
          <t>Chart Data — Instalments</t>
        </is>
      </c>
    </row>
    <row r="18">
      <c r="A18" s="22" t="inlineStr">
        <is>
          <t>Instalment</t>
        </is>
      </c>
      <c r="B18" s="22" t="inlineStr">
        <is>
          <t>Amount Due ($)</t>
        </is>
      </c>
      <c r="C18" s="22" t="inlineStr">
        <is>
          <t>Amount Paid ($)</t>
        </is>
      </c>
    </row>
    <row r="19">
      <c r="A19" s="23" t="inlineStr">
        <is>
          <t>Instalment 1</t>
        </is>
      </c>
      <c r="B19" s="39">
        <f>IFERROR(SUM(Tracker!I2:I1000),0)</f>
        <v/>
      </c>
      <c r="C19" s="39">
        <f>IFERROR(SUM(Tracker!K2:K1000),0)</f>
        <v/>
      </c>
    </row>
    <row r="20">
      <c r="A20" s="23" t="inlineStr">
        <is>
          <t>Instalment 2</t>
        </is>
      </c>
      <c r="B20" s="39">
        <f>IFERROR(SUM(Tracker!N2:N1000),0)</f>
        <v/>
      </c>
      <c r="C20" s="39">
        <f>IFERROR(SUM(Tracker!P2:P1000),0)</f>
        <v/>
      </c>
    </row>
    <row r="21">
      <c r="A21" s="23" t="inlineStr">
        <is>
          <t>Instalment 3</t>
        </is>
      </c>
      <c r="B21" s="39">
        <f>IFERROR(SUM(Tracker!S2:S1000),0)</f>
        <v/>
      </c>
      <c r="C21" s="39">
        <f>IFERROR(SUM(Tracker!U2:U1000),0)</f>
        <v/>
      </c>
    </row>
    <row r="22"/>
    <row r="23"/>
    <row r="24">
      <c r="A24" s="21" t="inlineStr">
        <is>
          <t>Paid vs Outstanding</t>
        </is>
      </c>
    </row>
    <row r="25">
      <c r="A25" s="25" t="inlineStr">
        <is>
          <t>Category</t>
        </is>
      </c>
      <c r="B25" s="25" t="inlineStr">
        <is>
          <t>Amount ($)</t>
        </is>
      </c>
    </row>
    <row r="26">
      <c r="A26" s="26" t="inlineStr">
        <is>
          <t>Total Paid</t>
        </is>
      </c>
      <c r="B26" s="40">
        <f>B6</f>
        <v/>
      </c>
    </row>
    <row r="27">
      <c r="A27" s="26" t="inlineStr">
        <is>
          <t>Outstanding</t>
        </is>
      </c>
      <c r="B27" s="40">
        <f>B7</f>
        <v/>
      </c>
    </row>
  </sheetData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37"/>
  <sheetViews>
    <sheetView workbookViewId="0">
      <selection activeCell="A1" sqref="A1"/>
    </sheetView>
  </sheetViews>
  <sheetFormatPr baseColWidth="8" defaultRowHeight="15"/>
  <cols>
    <col width="28" customWidth="1" min="1" max="1"/>
    <col width="80" customWidth="1" min="2" max="2"/>
  </cols>
  <sheetData>
    <row r="1" ht="40" customHeight="1">
      <c r="A1" s="12" t="inlineStr">
        <is>
          <t>Provisional Tax Instalment Tracker — Instructions &amp; NZ Tax Notes</t>
        </is>
      </c>
    </row>
    <row r="2"/>
    <row r="3" ht="28" customHeight="1">
      <c r="A3" s="28" t="inlineStr">
        <is>
          <t>OVERVIEW</t>
        </is>
      </c>
      <c r="B3" s="29" t="inlineStr"/>
    </row>
    <row r="4" ht="30" customHeight="1">
      <c r="A4" s="30" t="inlineStr">
        <is>
          <t>Purpose</t>
        </is>
      </c>
      <c r="B4" s="31" t="inlineStr">
        <is>
          <t>This workbook helps New Zealand taxpayers and tax agents track provisional tax instalment obligations, payment dates, amounts paid, and balances outstanding for a given income year.</t>
        </is>
      </c>
    </row>
    <row r="5" ht="28" customHeight="1">
      <c r="A5" s="28" t="inlineStr">
        <is>
          <t>USING THE TRACKER SHEET</t>
        </is>
      </c>
      <c r="B5" s="29" t="inlineStr"/>
    </row>
    <row r="6" ht="30" customHeight="1">
      <c r="A6" s="30" t="inlineStr">
        <is>
          <t>Tax Year</t>
        </is>
      </c>
      <c r="B6" s="31" t="inlineStr">
        <is>
          <t>Enter the income year (e.g. 2025-26) in Column A.</t>
        </is>
      </c>
    </row>
    <row r="7" ht="30" customHeight="1">
      <c r="A7" s="30" t="inlineStr">
        <is>
          <t>IRD Number</t>
        </is>
      </c>
      <c r="B7" s="32" t="inlineStr">
        <is>
          <t>Enter the client's IRD number in the format XXX-XXX-XXX (Column B).</t>
        </is>
      </c>
    </row>
    <row r="8" ht="30" customHeight="1">
      <c r="A8" s="30" t="inlineStr">
        <is>
          <t>Client / Business Name</t>
        </is>
      </c>
      <c r="B8" s="31" t="inlineStr">
        <is>
          <t>Full legal name of the individual, company, trust, or partnership (Column C).</t>
        </is>
      </c>
    </row>
    <row r="9" ht="30" customHeight="1">
      <c r="A9" s="30" t="inlineStr">
        <is>
          <t>Entity Type</t>
        </is>
      </c>
      <c r="B9" s="32" t="inlineStr">
        <is>
          <t>Select from: Individual, Company, Trust, or Partnership (Column D).</t>
        </is>
      </c>
    </row>
    <row r="10" ht="30" customHeight="1">
      <c r="A10" s="30" t="inlineStr">
        <is>
          <t>Balance Date</t>
        </is>
      </c>
      <c r="B10" s="31" t="inlineStr">
        <is>
          <t>Enter the balance date as DD/MM/YYYY. Most NZ businesses use 31/03/YYYY (Column E).</t>
        </is>
      </c>
    </row>
    <row r="11" ht="30" customHeight="1">
      <c r="A11" s="30" t="inlineStr">
        <is>
          <t>Method</t>
        </is>
      </c>
      <c r="B11" s="32" t="inlineStr">
        <is>
          <t>Standard or Estimation. The Standard Method uses 105% of prior year RIT; the Estimation Method lets you estimate current year tax (Column F).</t>
        </is>
      </c>
    </row>
    <row r="12" ht="30" customHeight="1">
      <c r="A12" s="30" t="inlineStr">
        <is>
          <t>RIT / Prior-Year Tax</t>
        </is>
      </c>
      <c r="B12" s="31" t="inlineStr">
        <is>
          <t>Enter the Residual Income Tax from the prior year (or estimated RIT) in NZD (Column G).</t>
        </is>
      </c>
    </row>
    <row r="13" ht="30" customHeight="1">
      <c r="A13" s="30" t="inlineStr">
        <is>
          <t>Instalment Dates &amp; Amounts</t>
        </is>
      </c>
      <c r="B13" s="32" t="inlineStr">
        <is>
          <t>Enter due dates (DD/MM/YYYY) and amounts for each of the three instalments (Columns H–U). Input cells are highlighted in pale yellow.</t>
        </is>
      </c>
    </row>
    <row r="14" ht="30" customHeight="1">
      <c r="A14" s="30" t="inlineStr">
        <is>
          <t>Paid Date &amp; Amount</t>
        </is>
      </c>
      <c r="B14" s="31" t="inlineStr">
        <is>
          <t>Enter the actual date and amount paid for each instalment. The Status column will automatically show Paid, Due, or Overdue.</t>
        </is>
      </c>
    </row>
    <row r="15" ht="30" customHeight="1">
      <c r="A15" s="30" t="inlineStr">
        <is>
          <t>Total Due / Total Paid / Balance</t>
        </is>
      </c>
      <c r="B15" s="32" t="inlineStr">
        <is>
          <t>These columns (W, X, Y) are automatically calculated by formula. Do not overwrite.</t>
        </is>
      </c>
    </row>
    <row r="16" ht="30" customHeight="1">
      <c r="A16" s="30" t="inlineStr">
        <is>
          <t>Days Overdue</t>
        </is>
      </c>
      <c r="B16" s="31" t="inlineStr">
        <is>
          <t>Column Z calculates days overdue automatically based on today's date.</t>
        </is>
      </c>
    </row>
    <row r="17" ht="30" customHeight="1">
      <c r="A17" s="30" t="inlineStr">
        <is>
          <t>GST Registered?</t>
        </is>
      </c>
      <c r="B17" s="32" t="inlineStr">
        <is>
          <t>Enter Yes or No. If the client is GST registered, ensure GST returns are filed separately.</t>
        </is>
      </c>
    </row>
    <row r="18" ht="30" customHeight="1">
      <c r="A18" s="30" t="inlineStr">
        <is>
          <t>Notes</t>
        </is>
      </c>
      <c r="B18" s="31" t="inlineStr">
        <is>
          <t>Use the Notes column for reminders, use-of-money interest (UOMI) flags, or client communication notes.</t>
        </is>
      </c>
    </row>
    <row r="19" ht="28" customHeight="1">
      <c r="A19" s="28" t="inlineStr">
        <is>
          <t>NZ PROVISIONAL TAX RULES</t>
        </is>
      </c>
      <c r="B19" s="29" t="inlineStr"/>
    </row>
    <row r="20" ht="30" customHeight="1">
      <c r="A20" s="30" t="inlineStr">
        <is>
          <t>RIT Threshold</t>
        </is>
      </c>
      <c r="B20" s="31" t="inlineStr">
        <is>
          <t>Provisional tax generally applies where a taxpayer's Residual Income Tax (RIT) exceeds $5,000 for the income year. Check the current IRD threshold at ird.govt.nz.</t>
        </is>
      </c>
    </row>
    <row r="21" ht="30" customHeight="1">
      <c r="A21" s="30" t="inlineStr">
        <is>
          <t>Standard Method</t>
        </is>
      </c>
      <c r="B21" s="32" t="inlineStr">
        <is>
          <t>Instalments are based on 105% of the previous year's RIT (110% if the return was filed late). Three instalments are typically due: 28 August, 15 January, and 7 May (31 March balance date).</t>
        </is>
      </c>
    </row>
    <row r="22" ht="30" customHeight="1">
      <c r="A22" s="30" t="inlineStr">
        <is>
          <t>Estimation Method</t>
        </is>
      </c>
      <c r="B22" s="31" t="inlineStr">
        <is>
          <t>Allows taxpayers to estimate their current year income tax liability. Underpayments may incur UOMI charges if the estimate is materially lower than actual tax.</t>
        </is>
      </c>
    </row>
    <row r="23" ht="30" customHeight="1">
      <c r="A23" s="30" t="inlineStr">
        <is>
          <t>Balance Date</t>
        </is>
      </c>
      <c r="B23" s="32" t="inlineStr">
        <is>
          <t>The instalment due dates above apply to 31 March balance dates. Different balance dates have different provisional tax instalment dates — refer to the IRD website or your tax agent.</t>
        </is>
      </c>
    </row>
    <row r="24" ht="30" customHeight="1">
      <c r="A24" s="30" t="inlineStr">
        <is>
          <t>Use-of-Money Interest (UOMI)</t>
        </is>
      </c>
      <c r="B24" s="31" t="inlineStr">
        <is>
          <t>IRD charges interest on underpaid provisional tax and credits overpaid amounts. Rates change — check ird.govt.nz for current rates.</t>
        </is>
      </c>
    </row>
    <row r="25" ht="30" customHeight="1">
      <c r="A25" s="30" t="inlineStr">
        <is>
          <t>Penalties</t>
        </is>
      </c>
      <c r="B25" s="32" t="inlineStr">
        <is>
          <t>Late payment penalties may apply to unpaid provisional tax. Ensure all instalments are paid by the due date.</t>
        </is>
      </c>
    </row>
    <row r="26" ht="30" customHeight="1">
      <c r="A26" s="30" t="inlineStr">
        <is>
          <t>Record Keeping</t>
        </is>
      </c>
      <c r="B26" s="31" t="inlineStr">
        <is>
          <t>Under the Tax Administration Act 1994, records must be kept for a minimum of 7 years. This workbook should be retained as part of your tax records.</t>
        </is>
      </c>
    </row>
    <row r="27" ht="28" customHeight="1">
      <c r="A27" s="28" t="inlineStr">
        <is>
          <t>OUT OF SCOPE</t>
        </is>
      </c>
      <c r="B27" s="29" t="inlineStr"/>
    </row>
    <row r="28" ht="30" customHeight="1">
      <c r="A28" s="30" t="inlineStr">
        <is>
          <t>GST</t>
        </is>
      </c>
      <c r="B28" s="31" t="inlineStr">
        <is>
          <t>Goods and Services Tax (GST) returns and payments are tracked separately and are not included in this workbook.</t>
        </is>
      </c>
    </row>
    <row r="29" ht="30" customHeight="1">
      <c r="A29" s="30" t="inlineStr">
        <is>
          <t>PAYE</t>
        </is>
      </c>
      <c r="B29" s="32" t="inlineStr">
        <is>
          <t>Pay As You Earn (PAYE) deductions and employer obligations are not included in this workbook.</t>
        </is>
      </c>
    </row>
    <row r="30" ht="30" customHeight="1">
      <c r="A30" s="30" t="inlineStr">
        <is>
          <t>FBT</t>
        </is>
      </c>
      <c r="B30" s="31" t="inlineStr">
        <is>
          <t>Fringe Benefit Tax (FBT) returns are filed separately and should be tracked independently.</t>
        </is>
      </c>
    </row>
    <row r="31" ht="30" customHeight="1">
      <c r="A31" s="30" t="inlineStr">
        <is>
          <t>ACC Levies</t>
        </is>
      </c>
      <c r="B31" s="32" t="inlineStr">
        <is>
          <t>ACC levies are invoiced by ACC and are not included in this provisional tax tracker. Note that ACC levies may affect cash flow planning.</t>
        </is>
      </c>
    </row>
    <row r="32" ht="28" customHeight="1">
      <c r="A32" s="28" t="inlineStr">
        <is>
          <t>GENERAL NOTES</t>
        </is>
      </c>
      <c r="B32" s="29" t="inlineStr"/>
    </row>
    <row r="33" ht="30" customHeight="1">
      <c r="A33" s="30" t="inlineStr">
        <is>
          <t>Currency</t>
        </is>
      </c>
      <c r="B33" s="32" t="inlineStr">
        <is>
          <t>All amounts are in New Zealand Dollars (NZD). Enter figures without GST unless noted otherwise.</t>
        </is>
      </c>
    </row>
    <row r="34" ht="30" customHeight="1">
      <c r="A34" s="30" t="inlineStr">
        <is>
          <t>Date Format</t>
        </is>
      </c>
      <c r="B34" s="31" t="inlineStr">
        <is>
          <t>All dates must be entered as DD/MM/YYYY to ensure formula calculations work correctly.</t>
        </is>
      </c>
    </row>
    <row r="35" ht="30" customHeight="1">
      <c r="A35" s="30" t="inlineStr">
        <is>
          <t>Formula Cells</t>
        </is>
      </c>
      <c r="B35" s="32" t="inlineStr">
        <is>
          <t>Do not overwrite cells containing formulas (Status, Total Due, Total Paid, Balance Outstanding, Days Overdue). These are calculated automatically.</t>
        </is>
      </c>
    </row>
    <row r="36" ht="30" customHeight="1">
      <c r="A36" s="30" t="inlineStr">
        <is>
          <t>IRD Website</t>
        </is>
      </c>
      <c r="B36" s="31" t="inlineStr">
        <is>
          <t>For the latest provisional tax rates, thresholds, due dates, and guidance, visit: www.ird.govt.nz</t>
        </is>
      </c>
    </row>
    <row r="37" ht="30" customHeight="1">
      <c r="A37" s="30" t="inlineStr">
        <is>
          <t>Disclaimer</t>
        </is>
      </c>
      <c r="B37" s="32" t="inlineStr">
        <is>
          <t>This template is provided as a general guide only. It does not constitute tax advice. Consult a qualified NZ tax agent or chartered accountant for advice specific to your circumstances.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2026-06-18T14:11:29Z</dcterms:created>
  <dcterms:modified xmlns:dcterms="http://purl.org/dc/terms/" xmlns:xsi="http://www.w3.org/2001/XMLSchema-instance" xsi:type="dcterms:W3CDTF">2026-06-18T14:11:29Z</dcterms:modified>
</cp:coreProperties>
</file>