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king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Setup" sheetId="3" state="visible" r:id="rId3"/>
  </sheets>
  <definedNames>
    <definedName name="_xlnm._FilterDatabase" localSheetId="0" hidden="1">'Takings'!$A$4:$Q$104</definedName>
    <definedName name="_xlnm._FilterDatabase" localSheetId="2" hidden="1">'Setup'!$A$4:$C$9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$#,##0.00"/>
    <numFmt numFmtId="166" formatCode="0.0%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1F2937"/>
      <sz val="10"/>
    </font>
    <font>
      <name val="Aptos"/>
      <b val="1"/>
      <color rgb="00FFFFFF"/>
      <sz val="11"/>
    </font>
    <font>
      <name val="Aptos"/>
      <b val="1"/>
      <color rgb="001F2937"/>
      <sz val="10"/>
    </font>
    <font>
      <name val="Aptos"/>
      <b val="1"/>
      <color rgb="00FFFFFF"/>
      <sz val="10"/>
    </font>
  </fonts>
  <fills count="10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22C55E"/>
      </patternFill>
    </fill>
    <fill>
      <patternFill patternType="solid">
        <fgColor rgb="0000843D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left" vertical="center"/>
    </xf>
    <xf numFmtId="3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top" wrapText="1"/>
    </xf>
    <xf numFmtId="166" fontId="2" fillId="5" borderId="1" applyAlignment="1" pivotButton="0" quotePrefix="0" xfId="0">
      <alignment horizontal="left" vertical="center"/>
    </xf>
    <xf numFmtId="165" fontId="2" fillId="6" borderId="1" applyAlignment="1" pivotButton="0" quotePrefix="0" xfId="0">
      <alignment horizontal="left" vertical="center"/>
    </xf>
    <xf numFmtId="166" fontId="2" fillId="6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center"/>
    </xf>
    <xf numFmtId="165" fontId="0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65" fontId="5" fillId="8" borderId="1" applyAlignment="1" pivotButton="0" quotePrefix="0" xfId="0">
      <alignment horizontal="right" vertical="center"/>
    </xf>
    <xf numFmtId="3" fontId="0" fillId="5" borderId="1" applyAlignment="1" pivotButton="0" quotePrefix="0" xfId="0">
      <alignment horizontal="right" vertical="center"/>
    </xf>
    <xf numFmtId="166" fontId="0" fillId="5" borderId="1" applyAlignment="1" pivotButton="0" quotePrefix="0" xfId="0">
      <alignment horizontal="right" vertical="center"/>
    </xf>
    <xf numFmtId="0" fontId="2" fillId="6" borderId="1" pivotButton="0" quotePrefix="0" xfId="0"/>
    <xf numFmtId="166" fontId="2" fillId="5" borderId="1" applyAlignment="1" pivotButton="0" quotePrefix="0" xfId="0">
      <alignment horizontal="right" vertical="center"/>
    </xf>
    <xf numFmtId="3" fontId="2" fillId="5" borderId="1" applyAlignment="1" pivotButton="0" quotePrefix="0" xfId="0">
      <alignment horizontal="right" vertical="center"/>
    </xf>
    <xf numFmtId="0" fontId="2" fillId="7" borderId="1" pivotButton="0" quotePrefix="0" xfId="0"/>
    <xf numFmtId="0" fontId="3" fillId="9" borderId="1" pivotButton="0" quotePrefix="0" xfId="0"/>
    <xf numFmtId="166" fontId="4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top" wrapText="1"/>
    </xf>
    <xf numFmtId="0" fontId="3" fillId="9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top" wrapText="1"/>
    </xf>
    <xf numFmtId="0" fontId="2" fillId="7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Gross Takings and Net Fundraising by Event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'Takings'!H4</f>
            </strRef>
          </tx>
          <spPr>
            <a:solidFill xmlns:a="http://schemas.openxmlformats.org/drawingml/2006/main">
              <a:srgbClr val="00843D"/>
            </a:solidFill>
            <a:ln xmlns:a="http://schemas.openxmlformats.org/drawingml/2006/main">
              <a:prstDash val="solid"/>
            </a:ln>
          </spPr>
          <cat>
            <numRef>
              <f>'Takings'!$B$5:$B$104</f>
            </numRef>
          </cat>
          <val>
            <numRef>
              <f>'Takings'!$H$5:$H$104</f>
            </numRef>
          </val>
        </ser>
        <ser>
          <idx val="1"/>
          <order val="1"/>
          <tx>
            <strRef>
              <f>'Takings'!L4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'Takings'!$B$5:$B$104</f>
            </numRef>
          </cat>
          <val>
            <numRef>
              <f>'Takings'!$L$5:$L$104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PTA Event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NZD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Entries by Payment Method</a:t>
            </a:r>
          </a:p>
        </rich>
      </tx>
    </title>
    <plotArea>
      <pieChart>
        <varyColors val="1"/>
        <ser>
          <idx val="0"/>
          <order val="0"/>
          <tx>
            <strRef>
              <f>'Dashboard'!B11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'Dashboard'!$A$12:$A$14</f>
            </numRef>
          </cat>
          <val>
            <numRef>
              <f>'Dashboard'!$B$12:$B$14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Quantity Sold by Product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'Dashboard'!E11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'Dashboard'!$D$12:$D$16</f>
            </numRef>
          </cat>
          <val>
            <numRef>
              <f>'Dashboard'!$E$12:$E$16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Product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17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</row>
      <rowOff>0</rowOff>
    </from>
    <ext cx="324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6</col>
      <colOff>0</colOff>
      <row>17</row>
      <rowOff>0</rowOff>
    </from>
    <ext cx="324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0843D"/>
    <outlinePr summaryBelow="1" summaryRight="1"/>
    <pageSetUpPr/>
  </sheetPr>
  <dimension ref="A1:Q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7" customWidth="1" min="2" max="2"/>
    <col width="18" customWidth="1" min="3" max="3"/>
    <col width="15" customWidth="1" min="4" max="4"/>
    <col width="14" customWidth="1" min="5" max="5"/>
    <col width="16" customWidth="1" min="6" max="6"/>
    <col width="14" customWidth="1" min="7" max="7"/>
    <col width="19" customWidth="1" min="8" max="8"/>
    <col width="15" customWidth="1" min="9" max="9"/>
    <col width="17" customWidth="1" min="10" max="10"/>
    <col width="18" customWidth="1" min="11" max="11"/>
    <col width="20" customWidth="1" min="12" max="12"/>
    <col width="16" customWidth="1" min="13" max="13"/>
    <col width="19" customWidth="1" min="14" max="14"/>
    <col width="16" customWidth="1" min="15" max="15"/>
    <col width="30" customWidth="1" min="16" max="16"/>
    <col width="12" customWidth="1" min="17" max="17"/>
  </cols>
  <sheetData>
    <row r="1" ht="26" customHeight="1">
      <c r="A1" s="1" t="inlineStr">
        <is>
          <t>PTA Sausage Sizzle Takings Register</t>
        </is>
      </c>
    </row>
    <row r="2" ht="28" customHeight="1">
      <c r="A2" s="2" t="inlineStr">
        <is>
          <t>Enter one product and payment record per line. Pale yellow cells are editable; calculated cells are shaded light grey.</t>
        </is>
      </c>
    </row>
    <row r="3"/>
    <row r="4" ht="32" customHeight="1">
      <c r="A4" s="3" t="inlineStr">
        <is>
          <t>Event Date</t>
        </is>
      </c>
      <c r="B4" s="3" t="inlineStr">
        <is>
          <t>School / PTA Event</t>
        </is>
      </c>
      <c r="C4" s="3" t="inlineStr">
        <is>
          <t>City</t>
        </is>
      </c>
      <c r="D4" s="3" t="inlineStr">
        <is>
          <t>Coordinator</t>
        </is>
      </c>
      <c r="E4" s="3" t="inlineStr">
        <is>
          <t>Product</t>
        </is>
      </c>
      <c r="F4" s="3" t="inlineStr">
        <is>
          <t>Unit Price (NZD)</t>
        </is>
      </c>
      <c r="G4" s="3" t="inlineStr">
        <is>
          <t>Quantity Sold</t>
        </is>
      </c>
      <c r="H4" s="3" t="inlineStr">
        <is>
          <t>Gross Takings (NZD)</t>
        </is>
      </c>
      <c r="I4" s="3" t="inlineStr">
        <is>
          <t>Payment Method</t>
        </is>
      </c>
      <c r="J4" s="3" t="inlineStr">
        <is>
          <t>EFTPOS Fees (NZD)</t>
        </is>
      </c>
      <c r="K4" s="3" t="inlineStr">
        <is>
          <t>Direct Costs (NZD)</t>
        </is>
      </c>
      <c r="L4" s="3" t="inlineStr">
        <is>
          <t>Net Fundraising (NZD)</t>
        </is>
      </c>
      <c r="M4" s="3" t="inlineStr">
        <is>
          <t>GST Treatment</t>
        </is>
      </c>
      <c r="N4" s="3" t="inlineStr">
        <is>
          <t>GST Component (NZD)</t>
        </is>
      </c>
      <c r="O4" s="3" t="inlineStr">
        <is>
          <t>Volunteer Lead</t>
        </is>
      </c>
      <c r="P4" s="3" t="inlineStr">
        <is>
          <t>Notes</t>
        </is>
      </c>
      <c r="Q4" s="3" t="inlineStr">
        <is>
          <t>Margin %</t>
        </is>
      </c>
    </row>
    <row r="5">
      <c r="A5" s="4" t="n">
        <v>46067</v>
      </c>
      <c r="B5" s="5" t="inlineStr">
        <is>
          <t>Valentine's Family Picnic</t>
        </is>
      </c>
      <c r="C5" s="6" t="inlineStr">
        <is>
          <t>Auckland</t>
        </is>
      </c>
      <c r="D5" s="5" t="inlineStr">
        <is>
          <t>Aroha</t>
        </is>
      </c>
      <c r="E5" s="6" t="inlineStr">
        <is>
          <t>Sausage</t>
        </is>
      </c>
      <c r="F5" s="7">
        <f>IF($E5="","",IFERROR(VLOOKUP($E5,'Setup'!$A$5:$C$9,2,FALSE),""))</f>
        <v/>
      </c>
      <c r="G5" s="8" t="n">
        <v>180</v>
      </c>
      <c r="H5" s="7">
        <f>IF(OR($F5="",$G5=""),"",$F5*$G5)</f>
        <v/>
      </c>
      <c r="I5" s="6" t="inlineStr">
        <is>
          <t>Cash</t>
        </is>
      </c>
      <c r="J5" s="9" t="n">
        <v>0</v>
      </c>
      <c r="K5" s="9" t="n">
        <v>225</v>
      </c>
      <c r="L5" s="7">
        <f>IF($H5="","",$H5-IF($J5="",0,$J5)-IF($K5="",0,$K5))</f>
        <v/>
      </c>
      <c r="M5" s="6" t="inlineStr">
        <is>
          <t>Taxable</t>
        </is>
      </c>
      <c r="N5" s="7">
        <f>IF(OR($H5="",$M5=""),"",IFERROR(IF($M5="Taxable",$H5*'Setup'!$B$2/(1+'Setup'!$B$2),0),""))</f>
        <v/>
      </c>
      <c r="O5" s="5" t="inlineStr">
        <is>
          <t>Wiremu</t>
        </is>
      </c>
      <c r="P5" s="10" t="inlineStr">
        <is>
          <t>Family picnic stall</t>
        </is>
      </c>
      <c r="Q5" s="11">
        <f>IF($H5="","",IFERROR(IF($H5=0,0,$L5/$H5),0))</f>
        <v/>
      </c>
    </row>
    <row r="6">
      <c r="A6" s="4" t="n">
        <v>46081</v>
      </c>
      <c r="B6" s="5" t="inlineStr">
        <is>
          <t>Saturday Working Bee</t>
        </is>
      </c>
      <c r="C6" s="6" t="inlineStr">
        <is>
          <t>Hamilton</t>
        </is>
      </c>
      <c r="D6" s="5" t="inlineStr">
        <is>
          <t>Liam</t>
        </is>
      </c>
      <c r="E6" s="6" t="inlineStr">
        <is>
          <t>Combo</t>
        </is>
      </c>
      <c r="F6" s="12">
        <f>IF($E6="","",IFERROR(VLOOKUP($E6,'Setup'!$A$5:$C$9,2,FALSE),""))</f>
        <v/>
      </c>
      <c r="G6" s="8" t="n">
        <v>95</v>
      </c>
      <c r="H6" s="12">
        <f>IF(OR($F6="",$G6=""),"",$F6*$G6)</f>
        <v/>
      </c>
      <c r="I6" s="6" t="inlineStr">
        <is>
          <t>EFTPOS</t>
        </is>
      </c>
      <c r="J6" s="9" t="n">
        <v>7.15</v>
      </c>
      <c r="K6" s="9" t="n">
        <v>230</v>
      </c>
      <c r="L6" s="12">
        <f>IF($H6="","",$H6-IF($J6="",0,$J6)-IF($K6="",0,$K6))</f>
        <v/>
      </c>
      <c r="M6" s="6" t="inlineStr">
        <is>
          <t>Taxable</t>
        </is>
      </c>
      <c r="N6" s="12">
        <f>IF(OR($H6="",$M6=""),"",IFERROR(IF($M6="Taxable",$H6*'Setup'!$B$2/(1+'Setup'!$B$2),0),""))</f>
        <v/>
      </c>
      <c r="O6" s="5" t="inlineStr">
        <is>
          <t>Priya</t>
        </is>
      </c>
      <c r="P6" s="10" t="inlineStr">
        <is>
          <t>Volunteer lunch service</t>
        </is>
      </c>
      <c r="Q6" s="13">
        <f>IF($H6="","",IFERROR(IF($H6=0,0,$L6/$H6),0))</f>
        <v/>
      </c>
    </row>
    <row r="7">
      <c r="A7" s="4" t="n">
        <v>46095</v>
      </c>
      <c r="B7" s="5" t="inlineStr">
        <is>
          <t>Autumn Fair</t>
        </is>
      </c>
      <c r="C7" s="6" t="inlineStr">
        <is>
          <t>Wellington</t>
        </is>
      </c>
      <c r="D7" s="5" t="inlineStr">
        <is>
          <t>Charlotte</t>
        </is>
      </c>
      <c r="E7" s="6" t="inlineStr">
        <is>
          <t>Sausage</t>
        </is>
      </c>
      <c r="F7" s="7">
        <f>IF($E7="","",IFERROR(VLOOKUP($E7,'Setup'!$A$5:$C$9,2,FALSE),""))</f>
        <v/>
      </c>
      <c r="G7" s="8" t="n">
        <v>260</v>
      </c>
      <c r="H7" s="7">
        <f>IF(OR($F7="",$G7=""),"",$F7*$G7)</f>
        <v/>
      </c>
      <c r="I7" s="6" t="inlineStr">
        <is>
          <t>Online</t>
        </is>
      </c>
      <c r="J7" s="9" t="n">
        <v>9.75</v>
      </c>
      <c r="K7" s="9" t="n">
        <v>300</v>
      </c>
      <c r="L7" s="7">
        <f>IF($H7="","",$H7-IF($J7="",0,$J7)-IF($K7="",0,$K7))</f>
        <v/>
      </c>
      <c r="M7" s="6" t="inlineStr">
        <is>
          <t>Taxable</t>
        </is>
      </c>
      <c r="N7" s="7">
        <f>IF(OR($H7="",$M7=""),"",IFERROR(IF($M7="Taxable",$H7*'Setup'!$B$2/(1+'Setup'!$B$2),0),""))</f>
        <v/>
      </c>
      <c r="O7" s="5" t="inlineStr">
        <is>
          <t>Rangi</t>
        </is>
      </c>
      <c r="P7" s="10" t="inlineStr">
        <is>
          <t>Pre-paid family orders</t>
        </is>
      </c>
      <c r="Q7" s="11">
        <f>IF($H7="","",IFERROR(IF($H7=0,0,$L7/$H7),0))</f>
        <v/>
      </c>
    </row>
    <row r="8">
      <c r="A8" s="4" t="n">
        <v>46109</v>
      </c>
      <c r="B8" s="5" t="inlineStr">
        <is>
          <t>School Gala</t>
        </is>
      </c>
      <c r="C8" s="6" t="inlineStr">
        <is>
          <t>Christchurch</t>
        </is>
      </c>
      <c r="D8" s="5" t="inlineStr">
        <is>
          <t>Manaia</t>
        </is>
      </c>
      <c r="E8" s="6" t="inlineStr">
        <is>
          <t>Drink</t>
        </is>
      </c>
      <c r="F8" s="12">
        <f>IF($E8="","",IFERROR(VLOOKUP($E8,'Setup'!$A$5:$C$9,2,FALSE),""))</f>
        <v/>
      </c>
      <c r="G8" s="8" t="n">
        <v>140</v>
      </c>
      <c r="H8" s="12">
        <f>IF(OR($F8="",$G8=""),"",$F8*$G8)</f>
        <v/>
      </c>
      <c r="I8" s="6" t="inlineStr">
        <is>
          <t>Cash</t>
        </is>
      </c>
      <c r="J8" s="9" t="n">
        <v>0</v>
      </c>
      <c r="K8" s="9" t="n">
        <v>115</v>
      </c>
      <c r="L8" s="12">
        <f>IF($H8="","",$H8-IF($J8="",0,$J8)-IF($K8="",0,$K8))</f>
        <v/>
      </c>
      <c r="M8" s="6" t="inlineStr">
        <is>
          <t>Taxable</t>
        </is>
      </c>
      <c r="N8" s="12">
        <f>IF(OR($H8="",$M8=""),"",IFERROR(IF($M8="Taxable",$H8*'Setup'!$B$2/(1+'Setup'!$B$2),0),""))</f>
        <v/>
      </c>
      <c r="O8" s="5" t="inlineStr">
        <is>
          <t>Ella</t>
        </is>
      </c>
      <c r="P8" s="10" t="inlineStr">
        <is>
          <t>Cold drink stand</t>
        </is>
      </c>
      <c r="Q8" s="13">
        <f>IF($H8="","",IFERROR(IF($H8=0,0,$L8/$H8),0))</f>
        <v/>
      </c>
    </row>
    <row r="9">
      <c r="A9" s="4" t="n">
        <v>46123</v>
      </c>
      <c r="B9" s="5" t="inlineStr">
        <is>
          <t>Cross-Country Day</t>
        </is>
      </c>
      <c r="C9" s="6" t="inlineStr">
        <is>
          <t>Tauranga</t>
        </is>
      </c>
      <c r="D9" s="5" t="inlineStr">
        <is>
          <t>Sophie</t>
        </is>
      </c>
      <c r="E9" s="6" t="inlineStr">
        <is>
          <t>Sausage</t>
        </is>
      </c>
      <c r="F9" s="7">
        <f>IF($E9="","",IFERROR(VLOOKUP($E9,'Setup'!$A$5:$C$9,2,FALSE),""))</f>
        <v/>
      </c>
      <c r="G9" s="8" t="n">
        <v>210</v>
      </c>
      <c r="H9" s="7">
        <f>IF(OR($F9="",$G9=""),"",$F9*$G9)</f>
        <v/>
      </c>
      <c r="I9" s="6" t="inlineStr">
        <is>
          <t>EFTPOS</t>
        </is>
      </c>
      <c r="J9" s="9" t="n">
        <v>8.4</v>
      </c>
      <c r="K9" s="9" t="n">
        <v>245</v>
      </c>
      <c r="L9" s="7">
        <f>IF($H9="","",$H9-IF($J9="",0,$J9)-IF($K9="",0,$K9))</f>
        <v/>
      </c>
      <c r="M9" s="6" t="inlineStr">
        <is>
          <t>Taxable</t>
        </is>
      </c>
      <c r="N9" s="7">
        <f>IF(OR($H9="",$M9=""),"",IFERROR(IF($M9="Taxable",$H9*'Setup'!$B$2/(1+'Setup'!$B$2),0),""))</f>
        <v/>
      </c>
      <c r="O9" s="5" t="inlineStr">
        <is>
          <t>Kauri</t>
        </is>
      </c>
      <c r="P9" s="10" t="inlineStr">
        <is>
          <t>Sports day lunch</t>
        </is>
      </c>
      <c r="Q9" s="11">
        <f>IF($H9="","",IFERROR(IF($H9=0,0,$L9/$H9),0))</f>
        <v/>
      </c>
    </row>
    <row r="10">
      <c r="A10" s="4" t="n">
        <v>46151</v>
      </c>
      <c r="B10" s="5" t="inlineStr">
        <is>
          <t>Mother's Day Market</t>
        </is>
      </c>
      <c r="C10" s="6" t="inlineStr">
        <is>
          <t>Dunedin</t>
        </is>
      </c>
      <c r="D10" s="5" t="inlineStr">
        <is>
          <t>Hemi</t>
        </is>
      </c>
      <c r="E10" s="6" t="inlineStr">
        <is>
          <t>Combo</t>
        </is>
      </c>
      <c r="F10" s="12">
        <f>IF($E10="","",IFERROR(VLOOKUP($E10,'Setup'!$A$5:$C$9,2,FALSE),""))</f>
        <v/>
      </c>
      <c r="G10" s="8" t="n">
        <v>175</v>
      </c>
      <c r="H10" s="12">
        <f>IF(OR($F10="",$G10=""),"",$F10*$G10)</f>
        <v/>
      </c>
      <c r="I10" s="6" t="inlineStr">
        <is>
          <t>Online</t>
        </is>
      </c>
      <c r="J10" s="9" t="n">
        <v>13.13</v>
      </c>
      <c r="K10" s="9" t="n">
        <v>425</v>
      </c>
      <c r="L10" s="12">
        <f>IF($H10="","",$H10-IF($J10="",0,$J10)-IF($K10="",0,$K10))</f>
        <v/>
      </c>
      <c r="M10" s="6" t="inlineStr">
        <is>
          <t>Taxable</t>
        </is>
      </c>
      <c r="N10" s="12">
        <f>IF(OR($H10="",$M10=""),"",IFERROR(IF($M10="Taxable",$H10*'Setup'!$B$2/(1+'Setup'!$B$2),0),""))</f>
        <v/>
      </c>
      <c r="O10" s="5" t="inlineStr">
        <is>
          <t>Mere</t>
        </is>
      </c>
      <c r="P10" s="10" t="inlineStr">
        <is>
          <t>Market visitors and families</t>
        </is>
      </c>
      <c r="Q10" s="13">
        <f>IF($H10="","",IFERROR(IF($H10=0,0,$L10/$H10),0))</f>
        <v/>
      </c>
    </row>
    <row r="11">
      <c r="A11" s="4" t="n">
        <v>46172</v>
      </c>
      <c r="B11" s="5" t="inlineStr">
        <is>
          <t>Matariki Community Evening</t>
        </is>
      </c>
      <c r="C11" s="6" t="inlineStr">
        <is>
          <t>Rotorua</t>
        </is>
      </c>
      <c r="D11" s="5" t="inlineStr">
        <is>
          <t>Olivia</t>
        </is>
      </c>
      <c r="E11" s="6" t="inlineStr">
        <is>
          <t>Sausage</t>
        </is>
      </c>
      <c r="F11" s="7">
        <f>IF($E11="","",IFERROR(VLOOKUP($E11,'Setup'!$A$5:$C$9,2,FALSE),""))</f>
        <v/>
      </c>
      <c r="G11" s="8" t="n">
        <v>230</v>
      </c>
      <c r="H11" s="7">
        <f>IF(OR($F11="",$G11=""),"",$F11*$G11)</f>
        <v/>
      </c>
      <c r="I11" s="6" t="inlineStr">
        <is>
          <t>Cash</t>
        </is>
      </c>
      <c r="J11" s="9" t="n">
        <v>0</v>
      </c>
      <c r="K11" s="9" t="n">
        <v>270</v>
      </c>
      <c r="L11" s="7">
        <f>IF($H11="","",$H11-IF($J11="",0,$J11)-IF($K11="",0,$K11))</f>
        <v/>
      </c>
      <c r="M11" s="6" t="inlineStr">
        <is>
          <t>Taxable</t>
        </is>
      </c>
      <c r="N11" s="7">
        <f>IF(OR($H11="",$M11=""),"",IFERROR(IF($M11="Taxable",$H11*'Setup'!$B$2/(1+'Setup'!$B$2),0),""))</f>
        <v/>
      </c>
      <c r="O11" s="5" t="inlineStr">
        <is>
          <t>Tama</t>
        </is>
      </c>
      <c r="P11" s="10" t="inlineStr">
        <is>
          <t>Evening community event</t>
        </is>
      </c>
      <c r="Q11" s="11">
        <f>IF($H11="","",IFERROR(IF($H11=0,0,$L11/$H11),0))</f>
        <v/>
      </c>
    </row>
    <row r="12">
      <c r="A12" s="4" t="n">
        <v>46193</v>
      </c>
      <c r="B12" s="5" t="inlineStr">
        <is>
          <t>Winter Sports Day</t>
        </is>
      </c>
      <c r="C12" s="6" t="inlineStr">
        <is>
          <t>Palmerston North</t>
        </is>
      </c>
      <c r="D12" s="5" t="inlineStr">
        <is>
          <t>Tama</t>
        </is>
      </c>
      <c r="E12" s="6" t="inlineStr">
        <is>
          <t>Drink</t>
        </is>
      </c>
      <c r="F12" s="12">
        <f>IF($E12="","",IFERROR(VLOOKUP($E12,'Setup'!$A$5:$C$9,2,FALSE),""))</f>
        <v/>
      </c>
      <c r="G12" s="8" t="n">
        <v>120</v>
      </c>
      <c r="H12" s="12">
        <f>IF(OR($F12="",$G12=""),"",$F12*$G12)</f>
        <v/>
      </c>
      <c r="I12" s="6" t="inlineStr">
        <is>
          <t>EFTPOS</t>
        </is>
      </c>
      <c r="J12" s="9" t="n">
        <v>3.6</v>
      </c>
      <c r="K12" s="9" t="n">
        <v>95</v>
      </c>
      <c r="L12" s="12">
        <f>IF($H12="","",$H12-IF($J12="",0,$J12)-IF($K12="",0,$K12))</f>
        <v/>
      </c>
      <c r="M12" s="6" t="inlineStr">
        <is>
          <t>Taxable</t>
        </is>
      </c>
      <c r="N12" s="12">
        <f>IF(OR($H12="",$M12=""),"",IFERROR(IF($M12="Taxable",$H12*'Setup'!$B$2/(1+'Setup'!$B$2),0),""))</f>
        <v/>
      </c>
      <c r="O12" s="5" t="inlineStr">
        <is>
          <t>Anahera</t>
        </is>
      </c>
      <c r="P12" s="10" t="inlineStr">
        <is>
          <t>Indoor sports venue</t>
        </is>
      </c>
      <c r="Q12" s="13">
        <f>IF($H12="","",IFERROR(IF($H12=0,0,$L12/$H12),0))</f>
        <v/>
      </c>
    </row>
    <row r="13">
      <c r="A13" s="4" t="n">
        <v>46221</v>
      </c>
      <c r="B13" s="5" t="inlineStr">
        <is>
          <t>Mid-Year Quiz Night</t>
        </is>
      </c>
      <c r="C13" s="6" t="inlineStr">
        <is>
          <t>Napier</t>
        </is>
      </c>
      <c r="D13" s="5" t="inlineStr">
        <is>
          <t>Emma</t>
        </is>
      </c>
      <c r="E13" s="6" t="inlineStr">
        <is>
          <t>Combo</t>
        </is>
      </c>
      <c r="F13" s="7">
        <f>IF($E13="","",IFERROR(VLOOKUP($E13,'Setup'!$A$5:$C$9,2,FALSE),""))</f>
        <v/>
      </c>
      <c r="G13" s="8" t="n">
        <v>155</v>
      </c>
      <c r="H13" s="7">
        <f>IF(OR($F13="",$G13=""),"",$F13*$G13)</f>
        <v/>
      </c>
      <c r="I13" s="6" t="inlineStr">
        <is>
          <t>Online</t>
        </is>
      </c>
      <c r="J13" s="9" t="n">
        <v>11.63</v>
      </c>
      <c r="K13" s="9" t="n">
        <v>380</v>
      </c>
      <c r="L13" s="7">
        <f>IF($H13="","",$H13-IF($J13="",0,$J13)-IF($K13="",0,$K13))</f>
        <v/>
      </c>
      <c r="M13" s="6" t="inlineStr">
        <is>
          <t>Taxable</t>
        </is>
      </c>
      <c r="N13" s="7">
        <f>IF(OR($H13="",$M13=""),"",IFERROR(IF($M13="Taxable",$H13*'Setup'!$B$2/(1+'Setup'!$B$2),0),""))</f>
        <v/>
      </c>
      <c r="O13" s="5" t="inlineStr">
        <is>
          <t>Noah</t>
        </is>
      </c>
      <c r="P13" s="10" t="inlineStr">
        <is>
          <t>Quiz night supper sales</t>
        </is>
      </c>
      <c r="Q13" s="11">
        <f>IF($H13="","",IFERROR(IF($H13=0,0,$L13/$H13),0))</f>
        <v/>
      </c>
    </row>
    <row r="14">
      <c r="A14" s="4" t="n">
        <v>46249</v>
      </c>
      <c r="B14" s="5" t="inlineStr">
        <is>
          <t>Spring Working Bee</t>
        </is>
      </c>
      <c r="C14" s="6" t="inlineStr">
        <is>
          <t>Nelson</t>
        </is>
      </c>
      <c r="D14" s="5" t="inlineStr">
        <is>
          <t>Ngaire</t>
        </is>
      </c>
      <c r="E14" s="6" t="inlineStr">
        <is>
          <t>Sausage</t>
        </is>
      </c>
      <c r="F14" s="12">
        <f>IF($E14="","",IFERROR(VLOOKUP($E14,'Setup'!$A$5:$C$9,2,FALSE),""))</f>
        <v/>
      </c>
      <c r="G14" s="8" t="n">
        <v>195</v>
      </c>
      <c r="H14" s="12">
        <f>IF(OR($F14="",$G14=""),"",$F14*$G14)</f>
        <v/>
      </c>
      <c r="I14" s="6" t="inlineStr">
        <is>
          <t>Cash</t>
        </is>
      </c>
      <c r="J14" s="9" t="n">
        <v>0</v>
      </c>
      <c r="K14" s="9" t="n">
        <v>230</v>
      </c>
      <c r="L14" s="12">
        <f>IF($H14="","",$H14-IF($J14="",0,$J14)-IF($K14="",0,$K14))</f>
        <v/>
      </c>
      <c r="M14" s="6" t="inlineStr">
        <is>
          <t>Taxable</t>
        </is>
      </c>
      <c r="N14" s="12">
        <f>IF(OR($H14="",$M14=""),"",IFERROR(IF($M14="Taxable",$H14*'Setup'!$B$2/(1+'Setup'!$B$2),0),""))</f>
        <v/>
      </c>
      <c r="O14" s="5" t="inlineStr">
        <is>
          <t>Isla</t>
        </is>
      </c>
      <c r="P14" s="10" t="inlineStr">
        <is>
          <t>Working bee lunch stall</t>
        </is>
      </c>
      <c r="Q14" s="13">
        <f>IF($H14="","",IFERROR(IF($H14=0,0,$L14/$H14),0))</f>
        <v/>
      </c>
    </row>
    <row r="15">
      <c r="A15" s="4" t="n"/>
      <c r="B15" s="5" t="n"/>
      <c r="C15" s="6" t="n"/>
      <c r="D15" s="5" t="n"/>
      <c r="E15" s="6" t="n"/>
      <c r="F15" s="7">
        <f>IF($E15="","",IFERROR(VLOOKUP($E15,'Setup'!$A$5:$C$9,2,FALSE),""))</f>
        <v/>
      </c>
      <c r="G15" s="8" t="n"/>
      <c r="H15" s="7">
        <f>IF(OR($F15="",$G15=""),"",$F15*$G15)</f>
        <v/>
      </c>
      <c r="I15" s="6" t="n"/>
      <c r="J15" s="9" t="n"/>
      <c r="K15" s="9" t="n"/>
      <c r="L15" s="7">
        <f>IF($H15="","",$H15-IF($J15="",0,$J15)-IF($K15="",0,$K15))</f>
        <v/>
      </c>
      <c r="M15" s="6" t="n"/>
      <c r="N15" s="7">
        <f>IF(OR($H15="",$M15=""),"",IFERROR(IF($M15="Taxable",$H15*'Setup'!$B$2/(1+'Setup'!$B$2),0),""))</f>
        <v/>
      </c>
      <c r="O15" s="5" t="n"/>
      <c r="P15" s="10" t="n"/>
      <c r="Q15" s="11">
        <f>IF($H15="","",IFERROR(IF($H15=0,0,$L15/$H15),0))</f>
        <v/>
      </c>
    </row>
    <row r="16">
      <c r="A16" s="4" t="n"/>
      <c r="B16" s="5" t="n"/>
      <c r="C16" s="6" t="n"/>
      <c r="D16" s="5" t="n"/>
      <c r="E16" s="6" t="n"/>
      <c r="F16" s="12">
        <f>IF($E16="","",IFERROR(VLOOKUP($E16,'Setup'!$A$5:$C$9,2,FALSE),""))</f>
        <v/>
      </c>
      <c r="G16" s="8" t="n"/>
      <c r="H16" s="12">
        <f>IF(OR($F16="",$G16=""),"",$F16*$G16)</f>
        <v/>
      </c>
      <c r="I16" s="6" t="n"/>
      <c r="J16" s="9" t="n"/>
      <c r="K16" s="9" t="n"/>
      <c r="L16" s="12">
        <f>IF($H16="","",$H16-IF($J16="",0,$J16)-IF($K16="",0,$K16))</f>
        <v/>
      </c>
      <c r="M16" s="6" t="n"/>
      <c r="N16" s="12">
        <f>IF(OR($H16="",$M16=""),"",IFERROR(IF($M16="Taxable",$H16*'Setup'!$B$2/(1+'Setup'!$B$2),0),""))</f>
        <v/>
      </c>
      <c r="O16" s="5" t="n"/>
      <c r="P16" s="10" t="n"/>
      <c r="Q16" s="13">
        <f>IF($H16="","",IFERROR(IF($H16=0,0,$L16/$H16),0))</f>
        <v/>
      </c>
    </row>
    <row r="17">
      <c r="A17" s="4" t="n"/>
      <c r="B17" s="5" t="n"/>
      <c r="C17" s="6" t="n"/>
      <c r="D17" s="5" t="n"/>
      <c r="E17" s="6" t="n"/>
      <c r="F17" s="7">
        <f>IF($E17="","",IFERROR(VLOOKUP($E17,'Setup'!$A$5:$C$9,2,FALSE),""))</f>
        <v/>
      </c>
      <c r="G17" s="8" t="n"/>
      <c r="H17" s="7">
        <f>IF(OR($F17="",$G17=""),"",$F17*$G17)</f>
        <v/>
      </c>
      <c r="I17" s="6" t="n"/>
      <c r="J17" s="9" t="n"/>
      <c r="K17" s="9" t="n"/>
      <c r="L17" s="7">
        <f>IF($H17="","",$H17-IF($J17="",0,$J17)-IF($K17="",0,$K17))</f>
        <v/>
      </c>
      <c r="M17" s="6" t="n"/>
      <c r="N17" s="7">
        <f>IF(OR($H17="",$M17=""),"",IFERROR(IF($M17="Taxable",$H17*'Setup'!$B$2/(1+'Setup'!$B$2),0),""))</f>
        <v/>
      </c>
      <c r="O17" s="5" t="n"/>
      <c r="P17" s="10" t="n"/>
      <c r="Q17" s="11">
        <f>IF($H17="","",IFERROR(IF($H17=0,0,$L17/$H17),0))</f>
        <v/>
      </c>
    </row>
    <row r="18">
      <c r="A18" s="4" t="n"/>
      <c r="B18" s="5" t="n"/>
      <c r="C18" s="6" t="n"/>
      <c r="D18" s="5" t="n"/>
      <c r="E18" s="6" t="n"/>
      <c r="F18" s="12">
        <f>IF($E18="","",IFERROR(VLOOKUP($E18,'Setup'!$A$5:$C$9,2,FALSE),""))</f>
        <v/>
      </c>
      <c r="G18" s="8" t="n"/>
      <c r="H18" s="12">
        <f>IF(OR($F18="",$G18=""),"",$F18*$G18)</f>
        <v/>
      </c>
      <c r="I18" s="6" t="n"/>
      <c r="J18" s="9" t="n"/>
      <c r="K18" s="9" t="n"/>
      <c r="L18" s="12">
        <f>IF($H18="","",$H18-IF($J18="",0,$J18)-IF($K18="",0,$K18))</f>
        <v/>
      </c>
      <c r="M18" s="6" t="n"/>
      <c r="N18" s="12">
        <f>IF(OR($H18="",$M18=""),"",IFERROR(IF($M18="Taxable",$H18*'Setup'!$B$2/(1+'Setup'!$B$2),0),""))</f>
        <v/>
      </c>
      <c r="O18" s="5" t="n"/>
      <c r="P18" s="10" t="n"/>
      <c r="Q18" s="13">
        <f>IF($H18="","",IFERROR(IF($H18=0,0,$L18/$H18),0))</f>
        <v/>
      </c>
    </row>
    <row r="19">
      <c r="A19" s="4" t="n"/>
      <c r="B19" s="5" t="n"/>
      <c r="C19" s="6" t="n"/>
      <c r="D19" s="5" t="n"/>
      <c r="E19" s="6" t="n"/>
      <c r="F19" s="7">
        <f>IF($E19="","",IFERROR(VLOOKUP($E19,'Setup'!$A$5:$C$9,2,FALSE),""))</f>
        <v/>
      </c>
      <c r="G19" s="8" t="n"/>
      <c r="H19" s="7">
        <f>IF(OR($F19="",$G19=""),"",$F19*$G19)</f>
        <v/>
      </c>
      <c r="I19" s="6" t="n"/>
      <c r="J19" s="9" t="n"/>
      <c r="K19" s="9" t="n"/>
      <c r="L19" s="7">
        <f>IF($H19="","",$H19-IF($J19="",0,$J19)-IF($K19="",0,$K19))</f>
        <v/>
      </c>
      <c r="M19" s="6" t="n"/>
      <c r="N19" s="7">
        <f>IF(OR($H19="",$M19=""),"",IFERROR(IF($M19="Taxable",$H19*'Setup'!$B$2/(1+'Setup'!$B$2),0),""))</f>
        <v/>
      </c>
      <c r="O19" s="5" t="n"/>
      <c r="P19" s="10" t="n"/>
      <c r="Q19" s="11">
        <f>IF($H19="","",IFERROR(IF($H19=0,0,$L19/$H19),0))</f>
        <v/>
      </c>
    </row>
    <row r="20">
      <c r="A20" s="4" t="n"/>
      <c r="B20" s="5" t="n"/>
      <c r="C20" s="6" t="n"/>
      <c r="D20" s="5" t="n"/>
      <c r="E20" s="6" t="n"/>
      <c r="F20" s="12">
        <f>IF($E20="","",IFERROR(VLOOKUP($E20,'Setup'!$A$5:$C$9,2,FALSE),""))</f>
        <v/>
      </c>
      <c r="G20" s="8" t="n"/>
      <c r="H20" s="12">
        <f>IF(OR($F20="",$G20=""),"",$F20*$G20)</f>
        <v/>
      </c>
      <c r="I20" s="6" t="n"/>
      <c r="J20" s="9" t="n"/>
      <c r="K20" s="9" t="n"/>
      <c r="L20" s="12">
        <f>IF($H20="","",$H20-IF($J20="",0,$J20)-IF($K20="",0,$K20))</f>
        <v/>
      </c>
      <c r="M20" s="6" t="n"/>
      <c r="N20" s="12">
        <f>IF(OR($H20="",$M20=""),"",IFERROR(IF($M20="Taxable",$H20*'Setup'!$B$2/(1+'Setup'!$B$2),0),""))</f>
        <v/>
      </c>
      <c r="O20" s="5" t="n"/>
      <c r="P20" s="10" t="n"/>
      <c r="Q20" s="13">
        <f>IF($H20="","",IFERROR(IF($H20=0,0,$L20/$H20),0))</f>
        <v/>
      </c>
    </row>
    <row r="21">
      <c r="A21" s="4" t="n"/>
      <c r="B21" s="5" t="n"/>
      <c r="C21" s="6" t="n"/>
      <c r="D21" s="5" t="n"/>
      <c r="E21" s="6" t="n"/>
      <c r="F21" s="7">
        <f>IF($E21="","",IFERROR(VLOOKUP($E21,'Setup'!$A$5:$C$9,2,FALSE),""))</f>
        <v/>
      </c>
      <c r="G21" s="8" t="n"/>
      <c r="H21" s="7">
        <f>IF(OR($F21="",$G21=""),"",$F21*$G21)</f>
        <v/>
      </c>
      <c r="I21" s="6" t="n"/>
      <c r="J21" s="9" t="n"/>
      <c r="K21" s="9" t="n"/>
      <c r="L21" s="7">
        <f>IF($H21="","",$H21-IF($J21="",0,$J21)-IF($K21="",0,$K21))</f>
        <v/>
      </c>
      <c r="M21" s="6" t="n"/>
      <c r="N21" s="7">
        <f>IF(OR($H21="",$M21=""),"",IFERROR(IF($M21="Taxable",$H21*'Setup'!$B$2/(1+'Setup'!$B$2),0),""))</f>
        <v/>
      </c>
      <c r="O21" s="5" t="n"/>
      <c r="P21" s="10" t="n"/>
      <c r="Q21" s="11">
        <f>IF($H21="","",IFERROR(IF($H21=0,0,$L21/$H21),0))</f>
        <v/>
      </c>
    </row>
    <row r="22">
      <c r="A22" s="4" t="n"/>
      <c r="B22" s="5" t="n"/>
      <c r="C22" s="6" t="n"/>
      <c r="D22" s="5" t="n"/>
      <c r="E22" s="6" t="n"/>
      <c r="F22" s="12">
        <f>IF($E22="","",IFERROR(VLOOKUP($E22,'Setup'!$A$5:$C$9,2,FALSE),""))</f>
        <v/>
      </c>
      <c r="G22" s="8" t="n"/>
      <c r="H22" s="12">
        <f>IF(OR($F22="",$G22=""),"",$F22*$G22)</f>
        <v/>
      </c>
      <c r="I22" s="6" t="n"/>
      <c r="J22" s="9" t="n"/>
      <c r="K22" s="9" t="n"/>
      <c r="L22" s="12">
        <f>IF($H22="","",$H22-IF($J22="",0,$J22)-IF($K22="",0,$K22))</f>
        <v/>
      </c>
      <c r="M22" s="6" t="n"/>
      <c r="N22" s="12">
        <f>IF(OR($H22="",$M22=""),"",IFERROR(IF($M22="Taxable",$H22*'Setup'!$B$2/(1+'Setup'!$B$2),0),""))</f>
        <v/>
      </c>
      <c r="O22" s="5" t="n"/>
      <c r="P22" s="10" t="n"/>
      <c r="Q22" s="13">
        <f>IF($H22="","",IFERROR(IF($H22=0,0,$L22/$H22),0))</f>
        <v/>
      </c>
    </row>
    <row r="23">
      <c r="A23" s="4" t="n"/>
      <c r="B23" s="5" t="n"/>
      <c r="C23" s="6" t="n"/>
      <c r="D23" s="5" t="n"/>
      <c r="E23" s="6" t="n"/>
      <c r="F23" s="7">
        <f>IF($E23="","",IFERROR(VLOOKUP($E23,'Setup'!$A$5:$C$9,2,FALSE),""))</f>
        <v/>
      </c>
      <c r="G23" s="8" t="n"/>
      <c r="H23" s="7">
        <f>IF(OR($F23="",$G23=""),"",$F23*$G23)</f>
        <v/>
      </c>
      <c r="I23" s="6" t="n"/>
      <c r="J23" s="9" t="n"/>
      <c r="K23" s="9" t="n"/>
      <c r="L23" s="7">
        <f>IF($H23="","",$H23-IF($J23="",0,$J23)-IF($K23="",0,$K23))</f>
        <v/>
      </c>
      <c r="M23" s="6" t="n"/>
      <c r="N23" s="7">
        <f>IF(OR($H23="",$M23=""),"",IFERROR(IF($M23="Taxable",$H23*'Setup'!$B$2/(1+'Setup'!$B$2),0),""))</f>
        <v/>
      </c>
      <c r="O23" s="5" t="n"/>
      <c r="P23" s="10" t="n"/>
      <c r="Q23" s="11">
        <f>IF($H23="","",IFERROR(IF($H23=0,0,$L23/$H23),0))</f>
        <v/>
      </c>
    </row>
    <row r="24">
      <c r="A24" s="4" t="n"/>
      <c r="B24" s="5" t="n"/>
      <c r="C24" s="6" t="n"/>
      <c r="D24" s="5" t="n"/>
      <c r="E24" s="6" t="n"/>
      <c r="F24" s="12">
        <f>IF($E24="","",IFERROR(VLOOKUP($E24,'Setup'!$A$5:$C$9,2,FALSE),""))</f>
        <v/>
      </c>
      <c r="G24" s="8" t="n"/>
      <c r="H24" s="12">
        <f>IF(OR($F24="",$G24=""),"",$F24*$G24)</f>
        <v/>
      </c>
      <c r="I24" s="6" t="n"/>
      <c r="J24" s="9" t="n"/>
      <c r="K24" s="9" t="n"/>
      <c r="L24" s="12">
        <f>IF($H24="","",$H24-IF($J24="",0,$J24)-IF($K24="",0,$K24))</f>
        <v/>
      </c>
      <c r="M24" s="6" t="n"/>
      <c r="N24" s="12">
        <f>IF(OR($H24="",$M24=""),"",IFERROR(IF($M24="Taxable",$H24*'Setup'!$B$2/(1+'Setup'!$B$2),0),""))</f>
        <v/>
      </c>
      <c r="O24" s="5" t="n"/>
      <c r="P24" s="10" t="n"/>
      <c r="Q24" s="13">
        <f>IF($H24="","",IFERROR(IF($H24=0,0,$L24/$H24),0))</f>
        <v/>
      </c>
    </row>
    <row r="25">
      <c r="A25" s="4" t="n"/>
      <c r="B25" s="5" t="n"/>
      <c r="C25" s="6" t="n"/>
      <c r="D25" s="5" t="n"/>
      <c r="E25" s="6" t="n"/>
      <c r="F25" s="7">
        <f>IF($E25="","",IFERROR(VLOOKUP($E25,'Setup'!$A$5:$C$9,2,FALSE),""))</f>
        <v/>
      </c>
      <c r="G25" s="8" t="n"/>
      <c r="H25" s="7">
        <f>IF(OR($F25="",$G25=""),"",$F25*$G25)</f>
        <v/>
      </c>
      <c r="I25" s="6" t="n"/>
      <c r="J25" s="9" t="n"/>
      <c r="K25" s="9" t="n"/>
      <c r="L25" s="7">
        <f>IF($H25="","",$H25-IF($J25="",0,$J25)-IF($K25="",0,$K25))</f>
        <v/>
      </c>
      <c r="M25" s="6" t="n"/>
      <c r="N25" s="7">
        <f>IF(OR($H25="",$M25=""),"",IFERROR(IF($M25="Taxable",$H25*'Setup'!$B$2/(1+'Setup'!$B$2),0),""))</f>
        <v/>
      </c>
      <c r="O25" s="5" t="n"/>
      <c r="P25" s="10" t="n"/>
      <c r="Q25" s="11">
        <f>IF($H25="","",IFERROR(IF($H25=0,0,$L25/$H25),0))</f>
        <v/>
      </c>
    </row>
    <row r="26">
      <c r="A26" s="4" t="n"/>
      <c r="B26" s="5" t="n"/>
      <c r="C26" s="6" t="n"/>
      <c r="D26" s="5" t="n"/>
      <c r="E26" s="6" t="n"/>
      <c r="F26" s="12">
        <f>IF($E26="","",IFERROR(VLOOKUP($E26,'Setup'!$A$5:$C$9,2,FALSE),""))</f>
        <v/>
      </c>
      <c r="G26" s="8" t="n"/>
      <c r="H26" s="12">
        <f>IF(OR($F26="",$G26=""),"",$F26*$G26)</f>
        <v/>
      </c>
      <c r="I26" s="6" t="n"/>
      <c r="J26" s="9" t="n"/>
      <c r="K26" s="9" t="n"/>
      <c r="L26" s="12">
        <f>IF($H26="","",$H26-IF($J26="",0,$J26)-IF($K26="",0,$K26))</f>
        <v/>
      </c>
      <c r="M26" s="6" t="n"/>
      <c r="N26" s="12">
        <f>IF(OR($H26="",$M26=""),"",IFERROR(IF($M26="Taxable",$H26*'Setup'!$B$2/(1+'Setup'!$B$2),0),""))</f>
        <v/>
      </c>
      <c r="O26" s="5" t="n"/>
      <c r="P26" s="10" t="n"/>
      <c r="Q26" s="13">
        <f>IF($H26="","",IFERROR(IF($H26=0,0,$L26/$H26),0))</f>
        <v/>
      </c>
    </row>
    <row r="27">
      <c r="A27" s="4" t="n"/>
      <c r="B27" s="5" t="n"/>
      <c r="C27" s="6" t="n"/>
      <c r="D27" s="5" t="n"/>
      <c r="E27" s="6" t="n"/>
      <c r="F27" s="7">
        <f>IF($E27="","",IFERROR(VLOOKUP($E27,'Setup'!$A$5:$C$9,2,FALSE),""))</f>
        <v/>
      </c>
      <c r="G27" s="8" t="n"/>
      <c r="H27" s="7">
        <f>IF(OR($F27="",$G27=""),"",$F27*$G27)</f>
        <v/>
      </c>
      <c r="I27" s="6" t="n"/>
      <c r="J27" s="9" t="n"/>
      <c r="K27" s="9" t="n"/>
      <c r="L27" s="7">
        <f>IF($H27="","",$H27-IF($J27="",0,$J27)-IF($K27="",0,$K27))</f>
        <v/>
      </c>
      <c r="M27" s="6" t="n"/>
      <c r="N27" s="7">
        <f>IF(OR($H27="",$M27=""),"",IFERROR(IF($M27="Taxable",$H27*'Setup'!$B$2/(1+'Setup'!$B$2),0),""))</f>
        <v/>
      </c>
      <c r="O27" s="5" t="n"/>
      <c r="P27" s="10" t="n"/>
      <c r="Q27" s="11">
        <f>IF($H27="","",IFERROR(IF($H27=0,0,$L27/$H27),0))</f>
        <v/>
      </c>
    </row>
    <row r="28">
      <c r="A28" s="4" t="n"/>
      <c r="B28" s="5" t="n"/>
      <c r="C28" s="6" t="n"/>
      <c r="D28" s="5" t="n"/>
      <c r="E28" s="6" t="n"/>
      <c r="F28" s="12">
        <f>IF($E28="","",IFERROR(VLOOKUP($E28,'Setup'!$A$5:$C$9,2,FALSE),""))</f>
        <v/>
      </c>
      <c r="G28" s="8" t="n"/>
      <c r="H28" s="12">
        <f>IF(OR($F28="",$G28=""),"",$F28*$G28)</f>
        <v/>
      </c>
      <c r="I28" s="6" t="n"/>
      <c r="J28" s="9" t="n"/>
      <c r="K28" s="9" t="n"/>
      <c r="L28" s="12">
        <f>IF($H28="","",$H28-IF($J28="",0,$J28)-IF($K28="",0,$K28))</f>
        <v/>
      </c>
      <c r="M28" s="6" t="n"/>
      <c r="N28" s="12">
        <f>IF(OR($H28="",$M28=""),"",IFERROR(IF($M28="Taxable",$H28*'Setup'!$B$2/(1+'Setup'!$B$2),0),""))</f>
        <v/>
      </c>
      <c r="O28" s="5" t="n"/>
      <c r="P28" s="10" t="n"/>
      <c r="Q28" s="13">
        <f>IF($H28="","",IFERROR(IF($H28=0,0,$L28/$H28),0))</f>
        <v/>
      </c>
    </row>
    <row r="29">
      <c r="A29" s="4" t="n"/>
      <c r="B29" s="5" t="n"/>
      <c r="C29" s="6" t="n"/>
      <c r="D29" s="5" t="n"/>
      <c r="E29" s="6" t="n"/>
      <c r="F29" s="7">
        <f>IF($E29="","",IFERROR(VLOOKUP($E29,'Setup'!$A$5:$C$9,2,FALSE),""))</f>
        <v/>
      </c>
      <c r="G29" s="8" t="n"/>
      <c r="H29" s="7">
        <f>IF(OR($F29="",$G29=""),"",$F29*$G29)</f>
        <v/>
      </c>
      <c r="I29" s="6" t="n"/>
      <c r="J29" s="9" t="n"/>
      <c r="K29" s="9" t="n"/>
      <c r="L29" s="7">
        <f>IF($H29="","",$H29-IF($J29="",0,$J29)-IF($K29="",0,$K29))</f>
        <v/>
      </c>
      <c r="M29" s="6" t="n"/>
      <c r="N29" s="7">
        <f>IF(OR($H29="",$M29=""),"",IFERROR(IF($M29="Taxable",$H29*'Setup'!$B$2/(1+'Setup'!$B$2),0),""))</f>
        <v/>
      </c>
      <c r="O29" s="5" t="n"/>
      <c r="P29" s="10" t="n"/>
      <c r="Q29" s="11">
        <f>IF($H29="","",IFERROR(IF($H29=0,0,$L29/$H29),0))</f>
        <v/>
      </c>
    </row>
    <row r="30">
      <c r="A30" s="4" t="n"/>
      <c r="B30" s="5" t="n"/>
      <c r="C30" s="6" t="n"/>
      <c r="D30" s="5" t="n"/>
      <c r="E30" s="6" t="n"/>
      <c r="F30" s="12">
        <f>IF($E30="","",IFERROR(VLOOKUP($E30,'Setup'!$A$5:$C$9,2,FALSE),""))</f>
        <v/>
      </c>
      <c r="G30" s="8" t="n"/>
      <c r="H30" s="12">
        <f>IF(OR($F30="",$G30=""),"",$F30*$G30)</f>
        <v/>
      </c>
      <c r="I30" s="6" t="n"/>
      <c r="J30" s="9" t="n"/>
      <c r="K30" s="9" t="n"/>
      <c r="L30" s="12">
        <f>IF($H30="","",$H30-IF($J30="",0,$J30)-IF($K30="",0,$K30))</f>
        <v/>
      </c>
      <c r="M30" s="6" t="n"/>
      <c r="N30" s="12">
        <f>IF(OR($H30="",$M30=""),"",IFERROR(IF($M30="Taxable",$H30*'Setup'!$B$2/(1+'Setup'!$B$2),0),""))</f>
        <v/>
      </c>
      <c r="O30" s="5" t="n"/>
      <c r="P30" s="10" t="n"/>
      <c r="Q30" s="13">
        <f>IF($H30="","",IFERROR(IF($H30=0,0,$L30/$H30),0))</f>
        <v/>
      </c>
    </row>
    <row r="31">
      <c r="A31" s="4" t="n"/>
      <c r="B31" s="5" t="n"/>
      <c r="C31" s="6" t="n"/>
      <c r="D31" s="5" t="n"/>
      <c r="E31" s="6" t="n"/>
      <c r="F31" s="7">
        <f>IF($E31="","",IFERROR(VLOOKUP($E31,'Setup'!$A$5:$C$9,2,FALSE),""))</f>
        <v/>
      </c>
      <c r="G31" s="8" t="n"/>
      <c r="H31" s="7">
        <f>IF(OR($F31="",$G31=""),"",$F31*$G31)</f>
        <v/>
      </c>
      <c r="I31" s="6" t="n"/>
      <c r="J31" s="9" t="n"/>
      <c r="K31" s="9" t="n"/>
      <c r="L31" s="7">
        <f>IF($H31="","",$H31-IF($J31="",0,$J31)-IF($K31="",0,$K31))</f>
        <v/>
      </c>
      <c r="M31" s="6" t="n"/>
      <c r="N31" s="7">
        <f>IF(OR($H31="",$M31=""),"",IFERROR(IF($M31="Taxable",$H31*'Setup'!$B$2/(1+'Setup'!$B$2),0),""))</f>
        <v/>
      </c>
      <c r="O31" s="5" t="n"/>
      <c r="P31" s="10" t="n"/>
      <c r="Q31" s="11">
        <f>IF($H31="","",IFERROR(IF($H31=0,0,$L31/$H31),0))</f>
        <v/>
      </c>
    </row>
    <row r="32">
      <c r="A32" s="4" t="n"/>
      <c r="B32" s="5" t="n"/>
      <c r="C32" s="6" t="n"/>
      <c r="D32" s="5" t="n"/>
      <c r="E32" s="6" t="n"/>
      <c r="F32" s="12">
        <f>IF($E32="","",IFERROR(VLOOKUP($E32,'Setup'!$A$5:$C$9,2,FALSE),""))</f>
        <v/>
      </c>
      <c r="G32" s="8" t="n"/>
      <c r="H32" s="12">
        <f>IF(OR($F32="",$G32=""),"",$F32*$G32)</f>
        <v/>
      </c>
      <c r="I32" s="6" t="n"/>
      <c r="J32" s="9" t="n"/>
      <c r="K32" s="9" t="n"/>
      <c r="L32" s="12">
        <f>IF($H32="","",$H32-IF($J32="",0,$J32)-IF($K32="",0,$K32))</f>
        <v/>
      </c>
      <c r="M32" s="6" t="n"/>
      <c r="N32" s="12">
        <f>IF(OR($H32="",$M32=""),"",IFERROR(IF($M32="Taxable",$H32*'Setup'!$B$2/(1+'Setup'!$B$2),0),""))</f>
        <v/>
      </c>
      <c r="O32" s="5" t="n"/>
      <c r="P32" s="10" t="n"/>
      <c r="Q32" s="13">
        <f>IF($H32="","",IFERROR(IF($H32=0,0,$L32/$H32),0))</f>
        <v/>
      </c>
    </row>
    <row r="33">
      <c r="A33" s="4" t="n"/>
      <c r="B33" s="5" t="n"/>
      <c r="C33" s="6" t="n"/>
      <c r="D33" s="5" t="n"/>
      <c r="E33" s="6" t="n"/>
      <c r="F33" s="7">
        <f>IF($E33="","",IFERROR(VLOOKUP($E33,'Setup'!$A$5:$C$9,2,FALSE),""))</f>
        <v/>
      </c>
      <c r="G33" s="8" t="n"/>
      <c r="H33" s="7">
        <f>IF(OR($F33="",$G33=""),"",$F33*$G33)</f>
        <v/>
      </c>
      <c r="I33" s="6" t="n"/>
      <c r="J33" s="9" t="n"/>
      <c r="K33" s="9" t="n"/>
      <c r="L33" s="7">
        <f>IF($H33="","",$H33-IF($J33="",0,$J33)-IF($K33="",0,$K33))</f>
        <v/>
      </c>
      <c r="M33" s="6" t="n"/>
      <c r="N33" s="7">
        <f>IF(OR($H33="",$M33=""),"",IFERROR(IF($M33="Taxable",$H33*'Setup'!$B$2/(1+'Setup'!$B$2),0),""))</f>
        <v/>
      </c>
      <c r="O33" s="5" t="n"/>
      <c r="P33" s="10" t="n"/>
      <c r="Q33" s="11">
        <f>IF($H33="","",IFERROR(IF($H33=0,0,$L33/$H33),0))</f>
        <v/>
      </c>
    </row>
    <row r="34">
      <c r="A34" s="4" t="n"/>
      <c r="B34" s="5" t="n"/>
      <c r="C34" s="6" t="n"/>
      <c r="D34" s="5" t="n"/>
      <c r="E34" s="6" t="n"/>
      <c r="F34" s="12">
        <f>IF($E34="","",IFERROR(VLOOKUP($E34,'Setup'!$A$5:$C$9,2,FALSE),""))</f>
        <v/>
      </c>
      <c r="G34" s="8" t="n"/>
      <c r="H34" s="12">
        <f>IF(OR($F34="",$G34=""),"",$F34*$G34)</f>
        <v/>
      </c>
      <c r="I34" s="6" t="n"/>
      <c r="J34" s="9" t="n"/>
      <c r="K34" s="9" t="n"/>
      <c r="L34" s="12">
        <f>IF($H34="","",$H34-IF($J34="",0,$J34)-IF($K34="",0,$K34))</f>
        <v/>
      </c>
      <c r="M34" s="6" t="n"/>
      <c r="N34" s="12">
        <f>IF(OR($H34="",$M34=""),"",IFERROR(IF($M34="Taxable",$H34*'Setup'!$B$2/(1+'Setup'!$B$2),0),""))</f>
        <v/>
      </c>
      <c r="O34" s="5" t="n"/>
      <c r="P34" s="10" t="n"/>
      <c r="Q34" s="13">
        <f>IF($H34="","",IFERROR(IF($H34=0,0,$L34/$H34),0))</f>
        <v/>
      </c>
    </row>
    <row r="35">
      <c r="A35" s="4" t="n"/>
      <c r="B35" s="5" t="n"/>
      <c r="C35" s="6" t="n"/>
      <c r="D35" s="5" t="n"/>
      <c r="E35" s="6" t="n"/>
      <c r="F35" s="7">
        <f>IF($E35="","",IFERROR(VLOOKUP($E35,'Setup'!$A$5:$C$9,2,FALSE),""))</f>
        <v/>
      </c>
      <c r="G35" s="8" t="n"/>
      <c r="H35" s="7">
        <f>IF(OR($F35="",$G35=""),"",$F35*$G35)</f>
        <v/>
      </c>
      <c r="I35" s="6" t="n"/>
      <c r="J35" s="9" t="n"/>
      <c r="K35" s="9" t="n"/>
      <c r="L35" s="7">
        <f>IF($H35="","",$H35-IF($J35="",0,$J35)-IF($K35="",0,$K35))</f>
        <v/>
      </c>
      <c r="M35" s="6" t="n"/>
      <c r="N35" s="7">
        <f>IF(OR($H35="",$M35=""),"",IFERROR(IF($M35="Taxable",$H35*'Setup'!$B$2/(1+'Setup'!$B$2),0),""))</f>
        <v/>
      </c>
      <c r="O35" s="5" t="n"/>
      <c r="P35" s="10" t="n"/>
      <c r="Q35" s="11">
        <f>IF($H35="","",IFERROR(IF($H35=0,0,$L35/$H35),0))</f>
        <v/>
      </c>
    </row>
    <row r="36">
      <c r="A36" s="4" t="n"/>
      <c r="B36" s="5" t="n"/>
      <c r="C36" s="6" t="n"/>
      <c r="D36" s="5" t="n"/>
      <c r="E36" s="6" t="n"/>
      <c r="F36" s="12">
        <f>IF($E36="","",IFERROR(VLOOKUP($E36,'Setup'!$A$5:$C$9,2,FALSE),""))</f>
        <v/>
      </c>
      <c r="G36" s="8" t="n"/>
      <c r="H36" s="12">
        <f>IF(OR($F36="",$G36=""),"",$F36*$G36)</f>
        <v/>
      </c>
      <c r="I36" s="6" t="n"/>
      <c r="J36" s="9" t="n"/>
      <c r="K36" s="9" t="n"/>
      <c r="L36" s="12">
        <f>IF($H36="","",$H36-IF($J36="",0,$J36)-IF($K36="",0,$K36))</f>
        <v/>
      </c>
      <c r="M36" s="6" t="n"/>
      <c r="N36" s="12">
        <f>IF(OR($H36="",$M36=""),"",IFERROR(IF($M36="Taxable",$H36*'Setup'!$B$2/(1+'Setup'!$B$2),0),""))</f>
        <v/>
      </c>
      <c r="O36" s="5" t="n"/>
      <c r="P36" s="10" t="n"/>
      <c r="Q36" s="13">
        <f>IF($H36="","",IFERROR(IF($H36=0,0,$L36/$H36),0))</f>
        <v/>
      </c>
    </row>
    <row r="37">
      <c r="A37" s="4" t="n"/>
      <c r="B37" s="5" t="n"/>
      <c r="C37" s="6" t="n"/>
      <c r="D37" s="5" t="n"/>
      <c r="E37" s="6" t="n"/>
      <c r="F37" s="7">
        <f>IF($E37="","",IFERROR(VLOOKUP($E37,'Setup'!$A$5:$C$9,2,FALSE),""))</f>
        <v/>
      </c>
      <c r="G37" s="8" t="n"/>
      <c r="H37" s="7">
        <f>IF(OR($F37="",$G37=""),"",$F37*$G37)</f>
        <v/>
      </c>
      <c r="I37" s="6" t="n"/>
      <c r="J37" s="9" t="n"/>
      <c r="K37" s="9" t="n"/>
      <c r="L37" s="7">
        <f>IF($H37="","",$H37-IF($J37="",0,$J37)-IF($K37="",0,$K37))</f>
        <v/>
      </c>
      <c r="M37" s="6" t="n"/>
      <c r="N37" s="7">
        <f>IF(OR($H37="",$M37=""),"",IFERROR(IF($M37="Taxable",$H37*'Setup'!$B$2/(1+'Setup'!$B$2),0),""))</f>
        <v/>
      </c>
      <c r="O37" s="5" t="n"/>
      <c r="P37" s="10" t="n"/>
      <c r="Q37" s="11">
        <f>IF($H37="","",IFERROR(IF($H37=0,0,$L37/$H37),0))</f>
        <v/>
      </c>
    </row>
    <row r="38">
      <c r="A38" s="4" t="n"/>
      <c r="B38" s="5" t="n"/>
      <c r="C38" s="6" t="n"/>
      <c r="D38" s="5" t="n"/>
      <c r="E38" s="6" t="n"/>
      <c r="F38" s="12">
        <f>IF($E38="","",IFERROR(VLOOKUP($E38,'Setup'!$A$5:$C$9,2,FALSE),""))</f>
        <v/>
      </c>
      <c r="G38" s="8" t="n"/>
      <c r="H38" s="12">
        <f>IF(OR($F38="",$G38=""),"",$F38*$G38)</f>
        <v/>
      </c>
      <c r="I38" s="6" t="n"/>
      <c r="J38" s="9" t="n"/>
      <c r="K38" s="9" t="n"/>
      <c r="L38" s="12">
        <f>IF($H38="","",$H38-IF($J38="",0,$J38)-IF($K38="",0,$K38))</f>
        <v/>
      </c>
      <c r="M38" s="6" t="n"/>
      <c r="N38" s="12">
        <f>IF(OR($H38="",$M38=""),"",IFERROR(IF($M38="Taxable",$H38*'Setup'!$B$2/(1+'Setup'!$B$2),0),""))</f>
        <v/>
      </c>
      <c r="O38" s="5" t="n"/>
      <c r="P38" s="10" t="n"/>
      <c r="Q38" s="13">
        <f>IF($H38="","",IFERROR(IF($H38=0,0,$L38/$H38),0))</f>
        <v/>
      </c>
    </row>
    <row r="39">
      <c r="A39" s="4" t="n"/>
      <c r="B39" s="5" t="n"/>
      <c r="C39" s="6" t="n"/>
      <c r="D39" s="5" t="n"/>
      <c r="E39" s="6" t="n"/>
      <c r="F39" s="7">
        <f>IF($E39="","",IFERROR(VLOOKUP($E39,'Setup'!$A$5:$C$9,2,FALSE),""))</f>
        <v/>
      </c>
      <c r="G39" s="8" t="n"/>
      <c r="H39" s="7">
        <f>IF(OR($F39="",$G39=""),"",$F39*$G39)</f>
        <v/>
      </c>
      <c r="I39" s="6" t="n"/>
      <c r="J39" s="9" t="n"/>
      <c r="K39" s="9" t="n"/>
      <c r="L39" s="7">
        <f>IF($H39="","",$H39-IF($J39="",0,$J39)-IF($K39="",0,$K39))</f>
        <v/>
      </c>
      <c r="M39" s="6" t="n"/>
      <c r="N39" s="7">
        <f>IF(OR($H39="",$M39=""),"",IFERROR(IF($M39="Taxable",$H39*'Setup'!$B$2/(1+'Setup'!$B$2),0),""))</f>
        <v/>
      </c>
      <c r="O39" s="5" t="n"/>
      <c r="P39" s="10" t="n"/>
      <c r="Q39" s="11">
        <f>IF($H39="","",IFERROR(IF($H39=0,0,$L39/$H39),0))</f>
        <v/>
      </c>
    </row>
    <row r="40">
      <c r="A40" s="4" t="n"/>
      <c r="B40" s="5" t="n"/>
      <c r="C40" s="6" t="n"/>
      <c r="D40" s="5" t="n"/>
      <c r="E40" s="6" t="n"/>
      <c r="F40" s="12">
        <f>IF($E40="","",IFERROR(VLOOKUP($E40,'Setup'!$A$5:$C$9,2,FALSE),""))</f>
        <v/>
      </c>
      <c r="G40" s="8" t="n"/>
      <c r="H40" s="12">
        <f>IF(OR($F40="",$G40=""),"",$F40*$G40)</f>
        <v/>
      </c>
      <c r="I40" s="6" t="n"/>
      <c r="J40" s="9" t="n"/>
      <c r="K40" s="9" t="n"/>
      <c r="L40" s="12">
        <f>IF($H40="","",$H40-IF($J40="",0,$J40)-IF($K40="",0,$K40))</f>
        <v/>
      </c>
      <c r="M40" s="6" t="n"/>
      <c r="N40" s="12">
        <f>IF(OR($H40="",$M40=""),"",IFERROR(IF($M40="Taxable",$H40*'Setup'!$B$2/(1+'Setup'!$B$2),0),""))</f>
        <v/>
      </c>
      <c r="O40" s="5" t="n"/>
      <c r="P40" s="10" t="n"/>
      <c r="Q40" s="13">
        <f>IF($H40="","",IFERROR(IF($H40=0,0,$L40/$H40),0))</f>
        <v/>
      </c>
    </row>
    <row r="41">
      <c r="A41" s="4" t="n"/>
      <c r="B41" s="5" t="n"/>
      <c r="C41" s="6" t="n"/>
      <c r="D41" s="5" t="n"/>
      <c r="E41" s="6" t="n"/>
      <c r="F41" s="7">
        <f>IF($E41="","",IFERROR(VLOOKUP($E41,'Setup'!$A$5:$C$9,2,FALSE),""))</f>
        <v/>
      </c>
      <c r="G41" s="8" t="n"/>
      <c r="H41" s="7">
        <f>IF(OR($F41="",$G41=""),"",$F41*$G41)</f>
        <v/>
      </c>
      <c r="I41" s="6" t="n"/>
      <c r="J41" s="9" t="n"/>
      <c r="K41" s="9" t="n"/>
      <c r="L41" s="7">
        <f>IF($H41="","",$H41-IF($J41="",0,$J41)-IF($K41="",0,$K41))</f>
        <v/>
      </c>
      <c r="M41" s="6" t="n"/>
      <c r="N41" s="7">
        <f>IF(OR($H41="",$M41=""),"",IFERROR(IF($M41="Taxable",$H41*'Setup'!$B$2/(1+'Setup'!$B$2),0),""))</f>
        <v/>
      </c>
      <c r="O41" s="5" t="n"/>
      <c r="P41" s="10" t="n"/>
      <c r="Q41" s="11">
        <f>IF($H41="","",IFERROR(IF($H41=0,0,$L41/$H41),0))</f>
        <v/>
      </c>
    </row>
    <row r="42">
      <c r="A42" s="4" t="n"/>
      <c r="B42" s="5" t="n"/>
      <c r="C42" s="6" t="n"/>
      <c r="D42" s="5" t="n"/>
      <c r="E42" s="6" t="n"/>
      <c r="F42" s="12">
        <f>IF($E42="","",IFERROR(VLOOKUP($E42,'Setup'!$A$5:$C$9,2,FALSE),""))</f>
        <v/>
      </c>
      <c r="G42" s="8" t="n"/>
      <c r="H42" s="12">
        <f>IF(OR($F42="",$G42=""),"",$F42*$G42)</f>
        <v/>
      </c>
      <c r="I42" s="6" t="n"/>
      <c r="J42" s="9" t="n"/>
      <c r="K42" s="9" t="n"/>
      <c r="L42" s="12">
        <f>IF($H42="","",$H42-IF($J42="",0,$J42)-IF($K42="",0,$K42))</f>
        <v/>
      </c>
      <c r="M42" s="6" t="n"/>
      <c r="N42" s="12">
        <f>IF(OR($H42="",$M42=""),"",IFERROR(IF($M42="Taxable",$H42*'Setup'!$B$2/(1+'Setup'!$B$2),0),""))</f>
        <v/>
      </c>
      <c r="O42" s="5" t="n"/>
      <c r="P42" s="10" t="n"/>
      <c r="Q42" s="13">
        <f>IF($H42="","",IFERROR(IF($H42=0,0,$L42/$H42),0))</f>
        <v/>
      </c>
    </row>
    <row r="43">
      <c r="A43" s="4" t="n"/>
      <c r="B43" s="5" t="n"/>
      <c r="C43" s="6" t="n"/>
      <c r="D43" s="5" t="n"/>
      <c r="E43" s="6" t="n"/>
      <c r="F43" s="7">
        <f>IF($E43="","",IFERROR(VLOOKUP($E43,'Setup'!$A$5:$C$9,2,FALSE),""))</f>
        <v/>
      </c>
      <c r="G43" s="8" t="n"/>
      <c r="H43" s="7">
        <f>IF(OR($F43="",$G43=""),"",$F43*$G43)</f>
        <v/>
      </c>
      <c r="I43" s="6" t="n"/>
      <c r="J43" s="9" t="n"/>
      <c r="K43" s="9" t="n"/>
      <c r="L43" s="7">
        <f>IF($H43="","",$H43-IF($J43="",0,$J43)-IF($K43="",0,$K43))</f>
        <v/>
      </c>
      <c r="M43" s="6" t="n"/>
      <c r="N43" s="7">
        <f>IF(OR($H43="",$M43=""),"",IFERROR(IF($M43="Taxable",$H43*'Setup'!$B$2/(1+'Setup'!$B$2),0),""))</f>
        <v/>
      </c>
      <c r="O43" s="5" t="n"/>
      <c r="P43" s="10" t="n"/>
      <c r="Q43" s="11">
        <f>IF($H43="","",IFERROR(IF($H43=0,0,$L43/$H43),0))</f>
        <v/>
      </c>
    </row>
    <row r="44">
      <c r="A44" s="4" t="n"/>
      <c r="B44" s="5" t="n"/>
      <c r="C44" s="6" t="n"/>
      <c r="D44" s="5" t="n"/>
      <c r="E44" s="6" t="n"/>
      <c r="F44" s="12">
        <f>IF($E44="","",IFERROR(VLOOKUP($E44,'Setup'!$A$5:$C$9,2,FALSE),""))</f>
        <v/>
      </c>
      <c r="G44" s="8" t="n"/>
      <c r="H44" s="12">
        <f>IF(OR($F44="",$G44=""),"",$F44*$G44)</f>
        <v/>
      </c>
      <c r="I44" s="6" t="n"/>
      <c r="J44" s="9" t="n"/>
      <c r="K44" s="9" t="n"/>
      <c r="L44" s="12">
        <f>IF($H44="","",$H44-IF($J44="",0,$J44)-IF($K44="",0,$K44))</f>
        <v/>
      </c>
      <c r="M44" s="6" t="n"/>
      <c r="N44" s="12">
        <f>IF(OR($H44="",$M44=""),"",IFERROR(IF($M44="Taxable",$H44*'Setup'!$B$2/(1+'Setup'!$B$2),0),""))</f>
        <v/>
      </c>
      <c r="O44" s="5" t="n"/>
      <c r="P44" s="10" t="n"/>
      <c r="Q44" s="13">
        <f>IF($H44="","",IFERROR(IF($H44=0,0,$L44/$H44),0))</f>
        <v/>
      </c>
    </row>
    <row r="45">
      <c r="A45" s="4" t="n"/>
      <c r="B45" s="5" t="n"/>
      <c r="C45" s="6" t="n"/>
      <c r="D45" s="5" t="n"/>
      <c r="E45" s="6" t="n"/>
      <c r="F45" s="7">
        <f>IF($E45="","",IFERROR(VLOOKUP($E45,'Setup'!$A$5:$C$9,2,FALSE),""))</f>
        <v/>
      </c>
      <c r="G45" s="8" t="n"/>
      <c r="H45" s="7">
        <f>IF(OR($F45="",$G45=""),"",$F45*$G45)</f>
        <v/>
      </c>
      <c r="I45" s="6" t="n"/>
      <c r="J45" s="9" t="n"/>
      <c r="K45" s="9" t="n"/>
      <c r="L45" s="7">
        <f>IF($H45="","",$H45-IF($J45="",0,$J45)-IF($K45="",0,$K45))</f>
        <v/>
      </c>
      <c r="M45" s="6" t="n"/>
      <c r="N45" s="7">
        <f>IF(OR($H45="",$M45=""),"",IFERROR(IF($M45="Taxable",$H45*'Setup'!$B$2/(1+'Setup'!$B$2),0),""))</f>
        <v/>
      </c>
      <c r="O45" s="5" t="n"/>
      <c r="P45" s="10" t="n"/>
      <c r="Q45" s="11">
        <f>IF($H45="","",IFERROR(IF($H45=0,0,$L45/$H45),0))</f>
        <v/>
      </c>
    </row>
    <row r="46">
      <c r="A46" s="4" t="n"/>
      <c r="B46" s="5" t="n"/>
      <c r="C46" s="6" t="n"/>
      <c r="D46" s="5" t="n"/>
      <c r="E46" s="6" t="n"/>
      <c r="F46" s="12">
        <f>IF($E46="","",IFERROR(VLOOKUP($E46,'Setup'!$A$5:$C$9,2,FALSE),""))</f>
        <v/>
      </c>
      <c r="G46" s="8" t="n"/>
      <c r="H46" s="12">
        <f>IF(OR($F46="",$G46=""),"",$F46*$G46)</f>
        <v/>
      </c>
      <c r="I46" s="6" t="n"/>
      <c r="J46" s="9" t="n"/>
      <c r="K46" s="9" t="n"/>
      <c r="L46" s="12">
        <f>IF($H46="","",$H46-IF($J46="",0,$J46)-IF($K46="",0,$K46))</f>
        <v/>
      </c>
      <c r="M46" s="6" t="n"/>
      <c r="N46" s="12">
        <f>IF(OR($H46="",$M46=""),"",IFERROR(IF($M46="Taxable",$H46*'Setup'!$B$2/(1+'Setup'!$B$2),0),""))</f>
        <v/>
      </c>
      <c r="O46" s="5" t="n"/>
      <c r="P46" s="10" t="n"/>
      <c r="Q46" s="13">
        <f>IF($H46="","",IFERROR(IF($H46=0,0,$L46/$H46),0))</f>
        <v/>
      </c>
    </row>
    <row r="47">
      <c r="A47" s="4" t="n"/>
      <c r="B47" s="5" t="n"/>
      <c r="C47" s="6" t="n"/>
      <c r="D47" s="5" t="n"/>
      <c r="E47" s="6" t="n"/>
      <c r="F47" s="7">
        <f>IF($E47="","",IFERROR(VLOOKUP($E47,'Setup'!$A$5:$C$9,2,FALSE),""))</f>
        <v/>
      </c>
      <c r="G47" s="8" t="n"/>
      <c r="H47" s="7">
        <f>IF(OR($F47="",$G47=""),"",$F47*$G47)</f>
        <v/>
      </c>
      <c r="I47" s="6" t="n"/>
      <c r="J47" s="9" t="n"/>
      <c r="K47" s="9" t="n"/>
      <c r="L47" s="7">
        <f>IF($H47="","",$H47-IF($J47="",0,$J47)-IF($K47="",0,$K47))</f>
        <v/>
      </c>
      <c r="M47" s="6" t="n"/>
      <c r="N47" s="7">
        <f>IF(OR($H47="",$M47=""),"",IFERROR(IF($M47="Taxable",$H47*'Setup'!$B$2/(1+'Setup'!$B$2),0),""))</f>
        <v/>
      </c>
      <c r="O47" s="5" t="n"/>
      <c r="P47" s="10" t="n"/>
      <c r="Q47" s="11">
        <f>IF($H47="","",IFERROR(IF($H47=0,0,$L47/$H47),0))</f>
        <v/>
      </c>
    </row>
    <row r="48">
      <c r="A48" s="4" t="n"/>
      <c r="B48" s="5" t="n"/>
      <c r="C48" s="6" t="n"/>
      <c r="D48" s="5" t="n"/>
      <c r="E48" s="6" t="n"/>
      <c r="F48" s="12">
        <f>IF($E48="","",IFERROR(VLOOKUP($E48,'Setup'!$A$5:$C$9,2,FALSE),""))</f>
        <v/>
      </c>
      <c r="G48" s="8" t="n"/>
      <c r="H48" s="12">
        <f>IF(OR($F48="",$G48=""),"",$F48*$G48)</f>
        <v/>
      </c>
      <c r="I48" s="6" t="n"/>
      <c r="J48" s="9" t="n"/>
      <c r="K48" s="9" t="n"/>
      <c r="L48" s="12">
        <f>IF($H48="","",$H48-IF($J48="",0,$J48)-IF($K48="",0,$K48))</f>
        <v/>
      </c>
      <c r="M48" s="6" t="n"/>
      <c r="N48" s="12">
        <f>IF(OR($H48="",$M48=""),"",IFERROR(IF($M48="Taxable",$H48*'Setup'!$B$2/(1+'Setup'!$B$2),0),""))</f>
        <v/>
      </c>
      <c r="O48" s="5" t="n"/>
      <c r="P48" s="10" t="n"/>
      <c r="Q48" s="13">
        <f>IF($H48="","",IFERROR(IF($H48=0,0,$L48/$H48),0))</f>
        <v/>
      </c>
    </row>
    <row r="49">
      <c r="A49" s="4" t="n"/>
      <c r="B49" s="5" t="n"/>
      <c r="C49" s="6" t="n"/>
      <c r="D49" s="5" t="n"/>
      <c r="E49" s="6" t="n"/>
      <c r="F49" s="7">
        <f>IF($E49="","",IFERROR(VLOOKUP($E49,'Setup'!$A$5:$C$9,2,FALSE),""))</f>
        <v/>
      </c>
      <c r="G49" s="8" t="n"/>
      <c r="H49" s="7">
        <f>IF(OR($F49="",$G49=""),"",$F49*$G49)</f>
        <v/>
      </c>
      <c r="I49" s="6" t="n"/>
      <c r="J49" s="9" t="n"/>
      <c r="K49" s="9" t="n"/>
      <c r="L49" s="7">
        <f>IF($H49="","",$H49-IF($J49="",0,$J49)-IF($K49="",0,$K49))</f>
        <v/>
      </c>
      <c r="M49" s="6" t="n"/>
      <c r="N49" s="7">
        <f>IF(OR($H49="",$M49=""),"",IFERROR(IF($M49="Taxable",$H49*'Setup'!$B$2/(1+'Setup'!$B$2),0),""))</f>
        <v/>
      </c>
      <c r="O49" s="5" t="n"/>
      <c r="P49" s="10" t="n"/>
      <c r="Q49" s="11">
        <f>IF($H49="","",IFERROR(IF($H49=0,0,$L49/$H49),0))</f>
        <v/>
      </c>
    </row>
    <row r="50">
      <c r="A50" s="4" t="n"/>
      <c r="B50" s="5" t="n"/>
      <c r="C50" s="6" t="n"/>
      <c r="D50" s="5" t="n"/>
      <c r="E50" s="6" t="n"/>
      <c r="F50" s="12">
        <f>IF($E50="","",IFERROR(VLOOKUP($E50,'Setup'!$A$5:$C$9,2,FALSE),""))</f>
        <v/>
      </c>
      <c r="G50" s="8" t="n"/>
      <c r="H50" s="12">
        <f>IF(OR($F50="",$G50=""),"",$F50*$G50)</f>
        <v/>
      </c>
      <c r="I50" s="6" t="n"/>
      <c r="J50" s="9" t="n"/>
      <c r="K50" s="9" t="n"/>
      <c r="L50" s="12">
        <f>IF($H50="","",$H50-IF($J50="",0,$J50)-IF($K50="",0,$K50))</f>
        <v/>
      </c>
      <c r="M50" s="6" t="n"/>
      <c r="N50" s="12">
        <f>IF(OR($H50="",$M50=""),"",IFERROR(IF($M50="Taxable",$H50*'Setup'!$B$2/(1+'Setup'!$B$2),0),""))</f>
        <v/>
      </c>
      <c r="O50" s="5" t="n"/>
      <c r="P50" s="10" t="n"/>
      <c r="Q50" s="13">
        <f>IF($H50="","",IFERROR(IF($H50=0,0,$L50/$H50),0))</f>
        <v/>
      </c>
    </row>
    <row r="51">
      <c r="A51" s="4" t="n"/>
      <c r="B51" s="5" t="n"/>
      <c r="C51" s="6" t="n"/>
      <c r="D51" s="5" t="n"/>
      <c r="E51" s="6" t="n"/>
      <c r="F51" s="7">
        <f>IF($E51="","",IFERROR(VLOOKUP($E51,'Setup'!$A$5:$C$9,2,FALSE),""))</f>
        <v/>
      </c>
      <c r="G51" s="8" t="n"/>
      <c r="H51" s="7">
        <f>IF(OR($F51="",$G51=""),"",$F51*$G51)</f>
        <v/>
      </c>
      <c r="I51" s="6" t="n"/>
      <c r="J51" s="9" t="n"/>
      <c r="K51" s="9" t="n"/>
      <c r="L51" s="7">
        <f>IF($H51="","",$H51-IF($J51="",0,$J51)-IF($K51="",0,$K51))</f>
        <v/>
      </c>
      <c r="M51" s="6" t="n"/>
      <c r="N51" s="7">
        <f>IF(OR($H51="",$M51=""),"",IFERROR(IF($M51="Taxable",$H51*'Setup'!$B$2/(1+'Setup'!$B$2),0),""))</f>
        <v/>
      </c>
      <c r="O51" s="5" t="n"/>
      <c r="P51" s="10" t="n"/>
      <c r="Q51" s="11">
        <f>IF($H51="","",IFERROR(IF($H51=0,0,$L51/$H51),0))</f>
        <v/>
      </c>
    </row>
    <row r="52">
      <c r="A52" s="4" t="n"/>
      <c r="B52" s="5" t="n"/>
      <c r="C52" s="6" t="n"/>
      <c r="D52" s="5" t="n"/>
      <c r="E52" s="6" t="n"/>
      <c r="F52" s="12">
        <f>IF($E52="","",IFERROR(VLOOKUP($E52,'Setup'!$A$5:$C$9,2,FALSE),""))</f>
        <v/>
      </c>
      <c r="G52" s="8" t="n"/>
      <c r="H52" s="12">
        <f>IF(OR($F52="",$G52=""),"",$F52*$G52)</f>
        <v/>
      </c>
      <c r="I52" s="6" t="n"/>
      <c r="J52" s="9" t="n"/>
      <c r="K52" s="9" t="n"/>
      <c r="L52" s="12">
        <f>IF($H52="","",$H52-IF($J52="",0,$J52)-IF($K52="",0,$K52))</f>
        <v/>
      </c>
      <c r="M52" s="6" t="n"/>
      <c r="N52" s="12">
        <f>IF(OR($H52="",$M52=""),"",IFERROR(IF($M52="Taxable",$H52*'Setup'!$B$2/(1+'Setup'!$B$2),0),""))</f>
        <v/>
      </c>
      <c r="O52" s="5" t="n"/>
      <c r="P52" s="10" t="n"/>
      <c r="Q52" s="13">
        <f>IF($H52="","",IFERROR(IF($H52=0,0,$L52/$H52),0))</f>
        <v/>
      </c>
    </row>
    <row r="53">
      <c r="A53" s="4" t="n"/>
      <c r="B53" s="5" t="n"/>
      <c r="C53" s="6" t="n"/>
      <c r="D53" s="5" t="n"/>
      <c r="E53" s="6" t="n"/>
      <c r="F53" s="7">
        <f>IF($E53="","",IFERROR(VLOOKUP($E53,'Setup'!$A$5:$C$9,2,FALSE),""))</f>
        <v/>
      </c>
      <c r="G53" s="8" t="n"/>
      <c r="H53" s="7">
        <f>IF(OR($F53="",$G53=""),"",$F53*$G53)</f>
        <v/>
      </c>
      <c r="I53" s="6" t="n"/>
      <c r="J53" s="9" t="n"/>
      <c r="K53" s="9" t="n"/>
      <c r="L53" s="7">
        <f>IF($H53="","",$H53-IF($J53="",0,$J53)-IF($K53="",0,$K53))</f>
        <v/>
      </c>
      <c r="M53" s="6" t="n"/>
      <c r="N53" s="7">
        <f>IF(OR($H53="",$M53=""),"",IFERROR(IF($M53="Taxable",$H53*'Setup'!$B$2/(1+'Setup'!$B$2),0),""))</f>
        <v/>
      </c>
      <c r="O53" s="5" t="n"/>
      <c r="P53" s="10" t="n"/>
      <c r="Q53" s="11">
        <f>IF($H53="","",IFERROR(IF($H53=0,0,$L53/$H53),0))</f>
        <v/>
      </c>
    </row>
    <row r="54">
      <c r="A54" s="4" t="n"/>
      <c r="B54" s="5" t="n"/>
      <c r="C54" s="6" t="n"/>
      <c r="D54" s="5" t="n"/>
      <c r="E54" s="6" t="n"/>
      <c r="F54" s="12">
        <f>IF($E54="","",IFERROR(VLOOKUP($E54,'Setup'!$A$5:$C$9,2,FALSE),""))</f>
        <v/>
      </c>
      <c r="G54" s="8" t="n"/>
      <c r="H54" s="12">
        <f>IF(OR($F54="",$G54=""),"",$F54*$G54)</f>
        <v/>
      </c>
      <c r="I54" s="6" t="n"/>
      <c r="J54" s="9" t="n"/>
      <c r="K54" s="9" t="n"/>
      <c r="L54" s="12">
        <f>IF($H54="","",$H54-IF($J54="",0,$J54)-IF($K54="",0,$K54))</f>
        <v/>
      </c>
      <c r="M54" s="6" t="n"/>
      <c r="N54" s="12">
        <f>IF(OR($H54="",$M54=""),"",IFERROR(IF($M54="Taxable",$H54*'Setup'!$B$2/(1+'Setup'!$B$2),0),""))</f>
        <v/>
      </c>
      <c r="O54" s="5" t="n"/>
      <c r="P54" s="10" t="n"/>
      <c r="Q54" s="13">
        <f>IF($H54="","",IFERROR(IF($H54=0,0,$L54/$H54),0))</f>
        <v/>
      </c>
    </row>
    <row r="55">
      <c r="A55" s="4" t="n"/>
      <c r="B55" s="5" t="n"/>
      <c r="C55" s="6" t="n"/>
      <c r="D55" s="5" t="n"/>
      <c r="E55" s="6" t="n"/>
      <c r="F55" s="7">
        <f>IF($E55="","",IFERROR(VLOOKUP($E55,'Setup'!$A$5:$C$9,2,FALSE),""))</f>
        <v/>
      </c>
      <c r="G55" s="8" t="n"/>
      <c r="H55" s="7">
        <f>IF(OR($F55="",$G55=""),"",$F55*$G55)</f>
        <v/>
      </c>
      <c r="I55" s="6" t="n"/>
      <c r="J55" s="9" t="n"/>
      <c r="K55" s="9" t="n"/>
      <c r="L55" s="7">
        <f>IF($H55="","",$H55-IF($J55="",0,$J55)-IF($K55="",0,$K55))</f>
        <v/>
      </c>
      <c r="M55" s="6" t="n"/>
      <c r="N55" s="7">
        <f>IF(OR($H55="",$M55=""),"",IFERROR(IF($M55="Taxable",$H55*'Setup'!$B$2/(1+'Setup'!$B$2),0),""))</f>
        <v/>
      </c>
      <c r="O55" s="5" t="n"/>
      <c r="P55" s="10" t="n"/>
      <c r="Q55" s="11">
        <f>IF($H55="","",IFERROR(IF($H55=0,0,$L55/$H55),0))</f>
        <v/>
      </c>
    </row>
    <row r="56">
      <c r="A56" s="4" t="n"/>
      <c r="B56" s="5" t="n"/>
      <c r="C56" s="6" t="n"/>
      <c r="D56" s="5" t="n"/>
      <c r="E56" s="6" t="n"/>
      <c r="F56" s="12">
        <f>IF($E56="","",IFERROR(VLOOKUP($E56,'Setup'!$A$5:$C$9,2,FALSE),""))</f>
        <v/>
      </c>
      <c r="G56" s="8" t="n"/>
      <c r="H56" s="12">
        <f>IF(OR($F56="",$G56=""),"",$F56*$G56)</f>
        <v/>
      </c>
      <c r="I56" s="6" t="n"/>
      <c r="J56" s="9" t="n"/>
      <c r="K56" s="9" t="n"/>
      <c r="L56" s="12">
        <f>IF($H56="","",$H56-IF($J56="",0,$J56)-IF($K56="",0,$K56))</f>
        <v/>
      </c>
      <c r="M56" s="6" t="n"/>
      <c r="N56" s="12">
        <f>IF(OR($H56="",$M56=""),"",IFERROR(IF($M56="Taxable",$H56*'Setup'!$B$2/(1+'Setup'!$B$2),0),""))</f>
        <v/>
      </c>
      <c r="O56" s="5" t="n"/>
      <c r="P56" s="10" t="n"/>
      <c r="Q56" s="13">
        <f>IF($H56="","",IFERROR(IF($H56=0,0,$L56/$H56),0))</f>
        <v/>
      </c>
    </row>
    <row r="57">
      <c r="A57" s="4" t="n"/>
      <c r="B57" s="5" t="n"/>
      <c r="C57" s="6" t="n"/>
      <c r="D57" s="5" t="n"/>
      <c r="E57" s="6" t="n"/>
      <c r="F57" s="7">
        <f>IF($E57="","",IFERROR(VLOOKUP($E57,'Setup'!$A$5:$C$9,2,FALSE),""))</f>
        <v/>
      </c>
      <c r="G57" s="8" t="n"/>
      <c r="H57" s="7">
        <f>IF(OR($F57="",$G57=""),"",$F57*$G57)</f>
        <v/>
      </c>
      <c r="I57" s="6" t="n"/>
      <c r="J57" s="9" t="n"/>
      <c r="K57" s="9" t="n"/>
      <c r="L57" s="7">
        <f>IF($H57="","",$H57-IF($J57="",0,$J57)-IF($K57="",0,$K57))</f>
        <v/>
      </c>
      <c r="M57" s="6" t="n"/>
      <c r="N57" s="7">
        <f>IF(OR($H57="",$M57=""),"",IFERROR(IF($M57="Taxable",$H57*'Setup'!$B$2/(1+'Setup'!$B$2),0),""))</f>
        <v/>
      </c>
      <c r="O57" s="5" t="n"/>
      <c r="P57" s="10" t="n"/>
      <c r="Q57" s="11">
        <f>IF($H57="","",IFERROR(IF($H57=0,0,$L57/$H57),0))</f>
        <v/>
      </c>
    </row>
    <row r="58">
      <c r="A58" s="4" t="n"/>
      <c r="B58" s="5" t="n"/>
      <c r="C58" s="6" t="n"/>
      <c r="D58" s="5" t="n"/>
      <c r="E58" s="6" t="n"/>
      <c r="F58" s="12">
        <f>IF($E58="","",IFERROR(VLOOKUP($E58,'Setup'!$A$5:$C$9,2,FALSE),""))</f>
        <v/>
      </c>
      <c r="G58" s="8" t="n"/>
      <c r="H58" s="12">
        <f>IF(OR($F58="",$G58=""),"",$F58*$G58)</f>
        <v/>
      </c>
      <c r="I58" s="6" t="n"/>
      <c r="J58" s="9" t="n"/>
      <c r="K58" s="9" t="n"/>
      <c r="L58" s="12">
        <f>IF($H58="","",$H58-IF($J58="",0,$J58)-IF($K58="",0,$K58))</f>
        <v/>
      </c>
      <c r="M58" s="6" t="n"/>
      <c r="N58" s="12">
        <f>IF(OR($H58="",$M58=""),"",IFERROR(IF($M58="Taxable",$H58*'Setup'!$B$2/(1+'Setup'!$B$2),0),""))</f>
        <v/>
      </c>
      <c r="O58" s="5" t="n"/>
      <c r="P58" s="10" t="n"/>
      <c r="Q58" s="13">
        <f>IF($H58="","",IFERROR(IF($H58=0,0,$L58/$H58),0))</f>
        <v/>
      </c>
    </row>
    <row r="59">
      <c r="A59" s="4" t="n"/>
      <c r="B59" s="5" t="n"/>
      <c r="C59" s="6" t="n"/>
      <c r="D59" s="5" t="n"/>
      <c r="E59" s="6" t="n"/>
      <c r="F59" s="7">
        <f>IF($E59="","",IFERROR(VLOOKUP($E59,'Setup'!$A$5:$C$9,2,FALSE),""))</f>
        <v/>
      </c>
      <c r="G59" s="8" t="n"/>
      <c r="H59" s="7">
        <f>IF(OR($F59="",$G59=""),"",$F59*$G59)</f>
        <v/>
      </c>
      <c r="I59" s="6" t="n"/>
      <c r="J59" s="9" t="n"/>
      <c r="K59" s="9" t="n"/>
      <c r="L59" s="7">
        <f>IF($H59="","",$H59-IF($J59="",0,$J59)-IF($K59="",0,$K59))</f>
        <v/>
      </c>
      <c r="M59" s="6" t="n"/>
      <c r="N59" s="7">
        <f>IF(OR($H59="",$M59=""),"",IFERROR(IF($M59="Taxable",$H59*'Setup'!$B$2/(1+'Setup'!$B$2),0),""))</f>
        <v/>
      </c>
      <c r="O59" s="5" t="n"/>
      <c r="P59" s="10" t="n"/>
      <c r="Q59" s="11">
        <f>IF($H59="","",IFERROR(IF($H59=0,0,$L59/$H59),0))</f>
        <v/>
      </c>
    </row>
    <row r="60">
      <c r="A60" s="4" t="n"/>
      <c r="B60" s="5" t="n"/>
      <c r="C60" s="6" t="n"/>
      <c r="D60" s="5" t="n"/>
      <c r="E60" s="6" t="n"/>
      <c r="F60" s="12">
        <f>IF($E60="","",IFERROR(VLOOKUP($E60,'Setup'!$A$5:$C$9,2,FALSE),""))</f>
        <v/>
      </c>
      <c r="G60" s="8" t="n"/>
      <c r="H60" s="12">
        <f>IF(OR($F60="",$G60=""),"",$F60*$G60)</f>
        <v/>
      </c>
      <c r="I60" s="6" t="n"/>
      <c r="J60" s="9" t="n"/>
      <c r="K60" s="9" t="n"/>
      <c r="L60" s="12">
        <f>IF($H60="","",$H60-IF($J60="",0,$J60)-IF($K60="",0,$K60))</f>
        <v/>
      </c>
      <c r="M60" s="6" t="n"/>
      <c r="N60" s="12">
        <f>IF(OR($H60="",$M60=""),"",IFERROR(IF($M60="Taxable",$H60*'Setup'!$B$2/(1+'Setup'!$B$2),0),""))</f>
        <v/>
      </c>
      <c r="O60" s="5" t="n"/>
      <c r="P60" s="10" t="n"/>
      <c r="Q60" s="13">
        <f>IF($H60="","",IFERROR(IF($H60=0,0,$L60/$H60),0))</f>
        <v/>
      </c>
    </row>
    <row r="61">
      <c r="A61" s="4" t="n"/>
      <c r="B61" s="5" t="n"/>
      <c r="C61" s="6" t="n"/>
      <c r="D61" s="5" t="n"/>
      <c r="E61" s="6" t="n"/>
      <c r="F61" s="7">
        <f>IF($E61="","",IFERROR(VLOOKUP($E61,'Setup'!$A$5:$C$9,2,FALSE),""))</f>
        <v/>
      </c>
      <c r="G61" s="8" t="n"/>
      <c r="H61" s="7">
        <f>IF(OR($F61="",$G61=""),"",$F61*$G61)</f>
        <v/>
      </c>
      <c r="I61" s="6" t="n"/>
      <c r="J61" s="9" t="n"/>
      <c r="K61" s="9" t="n"/>
      <c r="L61" s="7">
        <f>IF($H61="","",$H61-IF($J61="",0,$J61)-IF($K61="",0,$K61))</f>
        <v/>
      </c>
      <c r="M61" s="6" t="n"/>
      <c r="N61" s="7">
        <f>IF(OR($H61="",$M61=""),"",IFERROR(IF($M61="Taxable",$H61*'Setup'!$B$2/(1+'Setup'!$B$2),0),""))</f>
        <v/>
      </c>
      <c r="O61" s="5" t="n"/>
      <c r="P61" s="10" t="n"/>
      <c r="Q61" s="11">
        <f>IF($H61="","",IFERROR(IF($H61=0,0,$L61/$H61),0))</f>
        <v/>
      </c>
    </row>
    <row r="62">
      <c r="A62" s="4" t="n"/>
      <c r="B62" s="5" t="n"/>
      <c r="C62" s="6" t="n"/>
      <c r="D62" s="5" t="n"/>
      <c r="E62" s="6" t="n"/>
      <c r="F62" s="12">
        <f>IF($E62="","",IFERROR(VLOOKUP($E62,'Setup'!$A$5:$C$9,2,FALSE),""))</f>
        <v/>
      </c>
      <c r="G62" s="8" t="n"/>
      <c r="H62" s="12">
        <f>IF(OR($F62="",$G62=""),"",$F62*$G62)</f>
        <v/>
      </c>
      <c r="I62" s="6" t="n"/>
      <c r="J62" s="9" t="n"/>
      <c r="K62" s="9" t="n"/>
      <c r="L62" s="12">
        <f>IF($H62="","",$H62-IF($J62="",0,$J62)-IF($K62="",0,$K62))</f>
        <v/>
      </c>
      <c r="M62" s="6" t="n"/>
      <c r="N62" s="12">
        <f>IF(OR($H62="",$M62=""),"",IFERROR(IF($M62="Taxable",$H62*'Setup'!$B$2/(1+'Setup'!$B$2),0),""))</f>
        <v/>
      </c>
      <c r="O62" s="5" t="n"/>
      <c r="P62" s="10" t="n"/>
      <c r="Q62" s="13">
        <f>IF($H62="","",IFERROR(IF($H62=0,0,$L62/$H62),0))</f>
        <v/>
      </c>
    </row>
    <row r="63">
      <c r="A63" s="4" t="n"/>
      <c r="B63" s="5" t="n"/>
      <c r="C63" s="6" t="n"/>
      <c r="D63" s="5" t="n"/>
      <c r="E63" s="6" t="n"/>
      <c r="F63" s="7">
        <f>IF($E63="","",IFERROR(VLOOKUP($E63,'Setup'!$A$5:$C$9,2,FALSE),""))</f>
        <v/>
      </c>
      <c r="G63" s="8" t="n"/>
      <c r="H63" s="7">
        <f>IF(OR($F63="",$G63=""),"",$F63*$G63)</f>
        <v/>
      </c>
      <c r="I63" s="6" t="n"/>
      <c r="J63" s="9" t="n"/>
      <c r="K63" s="9" t="n"/>
      <c r="L63" s="7">
        <f>IF($H63="","",$H63-IF($J63="",0,$J63)-IF($K63="",0,$K63))</f>
        <v/>
      </c>
      <c r="M63" s="6" t="n"/>
      <c r="N63" s="7">
        <f>IF(OR($H63="",$M63=""),"",IFERROR(IF($M63="Taxable",$H63*'Setup'!$B$2/(1+'Setup'!$B$2),0),""))</f>
        <v/>
      </c>
      <c r="O63" s="5" t="n"/>
      <c r="P63" s="10" t="n"/>
      <c r="Q63" s="11">
        <f>IF($H63="","",IFERROR(IF($H63=0,0,$L63/$H63),0))</f>
        <v/>
      </c>
    </row>
    <row r="64">
      <c r="A64" s="4" t="n"/>
      <c r="B64" s="5" t="n"/>
      <c r="C64" s="6" t="n"/>
      <c r="D64" s="5" t="n"/>
      <c r="E64" s="6" t="n"/>
      <c r="F64" s="12">
        <f>IF($E64="","",IFERROR(VLOOKUP($E64,'Setup'!$A$5:$C$9,2,FALSE),""))</f>
        <v/>
      </c>
      <c r="G64" s="8" t="n"/>
      <c r="H64" s="12">
        <f>IF(OR($F64="",$G64=""),"",$F64*$G64)</f>
        <v/>
      </c>
      <c r="I64" s="6" t="n"/>
      <c r="J64" s="9" t="n"/>
      <c r="K64" s="9" t="n"/>
      <c r="L64" s="12">
        <f>IF($H64="","",$H64-IF($J64="",0,$J64)-IF($K64="",0,$K64))</f>
        <v/>
      </c>
      <c r="M64" s="6" t="n"/>
      <c r="N64" s="12">
        <f>IF(OR($H64="",$M64=""),"",IFERROR(IF($M64="Taxable",$H64*'Setup'!$B$2/(1+'Setup'!$B$2),0),""))</f>
        <v/>
      </c>
      <c r="O64" s="5" t="n"/>
      <c r="P64" s="10" t="n"/>
      <c r="Q64" s="13">
        <f>IF($H64="","",IFERROR(IF($H64=0,0,$L64/$H64),0))</f>
        <v/>
      </c>
    </row>
    <row r="65">
      <c r="A65" s="4" t="n"/>
      <c r="B65" s="5" t="n"/>
      <c r="C65" s="6" t="n"/>
      <c r="D65" s="5" t="n"/>
      <c r="E65" s="6" t="n"/>
      <c r="F65" s="7">
        <f>IF($E65="","",IFERROR(VLOOKUP($E65,'Setup'!$A$5:$C$9,2,FALSE),""))</f>
        <v/>
      </c>
      <c r="G65" s="8" t="n"/>
      <c r="H65" s="7">
        <f>IF(OR($F65="",$G65=""),"",$F65*$G65)</f>
        <v/>
      </c>
      <c r="I65" s="6" t="n"/>
      <c r="J65" s="9" t="n"/>
      <c r="K65" s="9" t="n"/>
      <c r="L65" s="7">
        <f>IF($H65="","",$H65-IF($J65="",0,$J65)-IF($K65="",0,$K65))</f>
        <v/>
      </c>
      <c r="M65" s="6" t="n"/>
      <c r="N65" s="7">
        <f>IF(OR($H65="",$M65=""),"",IFERROR(IF($M65="Taxable",$H65*'Setup'!$B$2/(1+'Setup'!$B$2),0),""))</f>
        <v/>
      </c>
      <c r="O65" s="5" t="n"/>
      <c r="P65" s="10" t="n"/>
      <c r="Q65" s="11">
        <f>IF($H65="","",IFERROR(IF($H65=0,0,$L65/$H65),0))</f>
        <v/>
      </c>
    </row>
    <row r="66">
      <c r="A66" s="4" t="n"/>
      <c r="B66" s="5" t="n"/>
      <c r="C66" s="6" t="n"/>
      <c r="D66" s="5" t="n"/>
      <c r="E66" s="6" t="n"/>
      <c r="F66" s="12">
        <f>IF($E66="","",IFERROR(VLOOKUP($E66,'Setup'!$A$5:$C$9,2,FALSE),""))</f>
        <v/>
      </c>
      <c r="G66" s="8" t="n"/>
      <c r="H66" s="12">
        <f>IF(OR($F66="",$G66=""),"",$F66*$G66)</f>
        <v/>
      </c>
      <c r="I66" s="6" t="n"/>
      <c r="J66" s="9" t="n"/>
      <c r="K66" s="9" t="n"/>
      <c r="L66" s="12">
        <f>IF($H66="","",$H66-IF($J66="",0,$J66)-IF($K66="",0,$K66))</f>
        <v/>
      </c>
      <c r="M66" s="6" t="n"/>
      <c r="N66" s="12">
        <f>IF(OR($H66="",$M66=""),"",IFERROR(IF($M66="Taxable",$H66*'Setup'!$B$2/(1+'Setup'!$B$2),0),""))</f>
        <v/>
      </c>
      <c r="O66" s="5" t="n"/>
      <c r="P66" s="10" t="n"/>
      <c r="Q66" s="13">
        <f>IF($H66="","",IFERROR(IF($H66=0,0,$L66/$H66),0))</f>
        <v/>
      </c>
    </row>
    <row r="67">
      <c r="A67" s="4" t="n"/>
      <c r="B67" s="5" t="n"/>
      <c r="C67" s="6" t="n"/>
      <c r="D67" s="5" t="n"/>
      <c r="E67" s="6" t="n"/>
      <c r="F67" s="7">
        <f>IF($E67="","",IFERROR(VLOOKUP($E67,'Setup'!$A$5:$C$9,2,FALSE),""))</f>
        <v/>
      </c>
      <c r="G67" s="8" t="n"/>
      <c r="H67" s="7">
        <f>IF(OR($F67="",$G67=""),"",$F67*$G67)</f>
        <v/>
      </c>
      <c r="I67" s="6" t="n"/>
      <c r="J67" s="9" t="n"/>
      <c r="K67" s="9" t="n"/>
      <c r="L67" s="7">
        <f>IF($H67="","",$H67-IF($J67="",0,$J67)-IF($K67="",0,$K67))</f>
        <v/>
      </c>
      <c r="M67" s="6" t="n"/>
      <c r="N67" s="7">
        <f>IF(OR($H67="",$M67=""),"",IFERROR(IF($M67="Taxable",$H67*'Setup'!$B$2/(1+'Setup'!$B$2),0),""))</f>
        <v/>
      </c>
      <c r="O67" s="5" t="n"/>
      <c r="P67" s="10" t="n"/>
      <c r="Q67" s="11">
        <f>IF($H67="","",IFERROR(IF($H67=0,0,$L67/$H67),0))</f>
        <v/>
      </c>
    </row>
    <row r="68">
      <c r="A68" s="4" t="n"/>
      <c r="B68" s="5" t="n"/>
      <c r="C68" s="6" t="n"/>
      <c r="D68" s="5" t="n"/>
      <c r="E68" s="6" t="n"/>
      <c r="F68" s="12">
        <f>IF($E68="","",IFERROR(VLOOKUP($E68,'Setup'!$A$5:$C$9,2,FALSE),""))</f>
        <v/>
      </c>
      <c r="G68" s="8" t="n"/>
      <c r="H68" s="12">
        <f>IF(OR($F68="",$G68=""),"",$F68*$G68)</f>
        <v/>
      </c>
      <c r="I68" s="6" t="n"/>
      <c r="J68" s="9" t="n"/>
      <c r="K68" s="9" t="n"/>
      <c r="L68" s="12">
        <f>IF($H68="","",$H68-IF($J68="",0,$J68)-IF($K68="",0,$K68))</f>
        <v/>
      </c>
      <c r="M68" s="6" t="n"/>
      <c r="N68" s="12">
        <f>IF(OR($H68="",$M68=""),"",IFERROR(IF($M68="Taxable",$H68*'Setup'!$B$2/(1+'Setup'!$B$2),0),""))</f>
        <v/>
      </c>
      <c r="O68" s="5" t="n"/>
      <c r="P68" s="10" t="n"/>
      <c r="Q68" s="13">
        <f>IF($H68="","",IFERROR(IF($H68=0,0,$L68/$H68),0))</f>
        <v/>
      </c>
    </row>
    <row r="69">
      <c r="A69" s="4" t="n"/>
      <c r="B69" s="5" t="n"/>
      <c r="C69" s="6" t="n"/>
      <c r="D69" s="5" t="n"/>
      <c r="E69" s="6" t="n"/>
      <c r="F69" s="7">
        <f>IF($E69="","",IFERROR(VLOOKUP($E69,'Setup'!$A$5:$C$9,2,FALSE),""))</f>
        <v/>
      </c>
      <c r="G69" s="8" t="n"/>
      <c r="H69" s="7">
        <f>IF(OR($F69="",$G69=""),"",$F69*$G69)</f>
        <v/>
      </c>
      <c r="I69" s="6" t="n"/>
      <c r="J69" s="9" t="n"/>
      <c r="K69" s="9" t="n"/>
      <c r="L69" s="7">
        <f>IF($H69="","",$H69-IF($J69="",0,$J69)-IF($K69="",0,$K69))</f>
        <v/>
      </c>
      <c r="M69" s="6" t="n"/>
      <c r="N69" s="7">
        <f>IF(OR($H69="",$M69=""),"",IFERROR(IF($M69="Taxable",$H69*'Setup'!$B$2/(1+'Setup'!$B$2),0),""))</f>
        <v/>
      </c>
      <c r="O69" s="5" t="n"/>
      <c r="P69" s="10" t="n"/>
      <c r="Q69" s="11">
        <f>IF($H69="","",IFERROR(IF($H69=0,0,$L69/$H69),0))</f>
        <v/>
      </c>
    </row>
    <row r="70">
      <c r="A70" s="4" t="n"/>
      <c r="B70" s="5" t="n"/>
      <c r="C70" s="6" t="n"/>
      <c r="D70" s="5" t="n"/>
      <c r="E70" s="6" t="n"/>
      <c r="F70" s="12">
        <f>IF($E70="","",IFERROR(VLOOKUP($E70,'Setup'!$A$5:$C$9,2,FALSE),""))</f>
        <v/>
      </c>
      <c r="G70" s="8" t="n"/>
      <c r="H70" s="12">
        <f>IF(OR($F70="",$G70=""),"",$F70*$G70)</f>
        <v/>
      </c>
      <c r="I70" s="6" t="n"/>
      <c r="J70" s="9" t="n"/>
      <c r="K70" s="9" t="n"/>
      <c r="L70" s="12">
        <f>IF($H70="","",$H70-IF($J70="",0,$J70)-IF($K70="",0,$K70))</f>
        <v/>
      </c>
      <c r="M70" s="6" t="n"/>
      <c r="N70" s="12">
        <f>IF(OR($H70="",$M70=""),"",IFERROR(IF($M70="Taxable",$H70*'Setup'!$B$2/(1+'Setup'!$B$2),0),""))</f>
        <v/>
      </c>
      <c r="O70" s="5" t="n"/>
      <c r="P70" s="10" t="n"/>
      <c r="Q70" s="13">
        <f>IF($H70="","",IFERROR(IF($H70=0,0,$L70/$H70),0))</f>
        <v/>
      </c>
    </row>
    <row r="71">
      <c r="A71" s="4" t="n"/>
      <c r="B71" s="5" t="n"/>
      <c r="C71" s="6" t="n"/>
      <c r="D71" s="5" t="n"/>
      <c r="E71" s="6" t="n"/>
      <c r="F71" s="7">
        <f>IF($E71="","",IFERROR(VLOOKUP($E71,'Setup'!$A$5:$C$9,2,FALSE),""))</f>
        <v/>
      </c>
      <c r="G71" s="8" t="n"/>
      <c r="H71" s="7">
        <f>IF(OR($F71="",$G71=""),"",$F71*$G71)</f>
        <v/>
      </c>
      <c r="I71" s="6" t="n"/>
      <c r="J71" s="9" t="n"/>
      <c r="K71" s="9" t="n"/>
      <c r="L71" s="7">
        <f>IF($H71="","",$H71-IF($J71="",0,$J71)-IF($K71="",0,$K71))</f>
        <v/>
      </c>
      <c r="M71" s="6" t="n"/>
      <c r="N71" s="7">
        <f>IF(OR($H71="",$M71=""),"",IFERROR(IF($M71="Taxable",$H71*'Setup'!$B$2/(1+'Setup'!$B$2),0),""))</f>
        <v/>
      </c>
      <c r="O71" s="5" t="n"/>
      <c r="P71" s="10" t="n"/>
      <c r="Q71" s="11">
        <f>IF($H71="","",IFERROR(IF($H71=0,0,$L71/$H71),0))</f>
        <v/>
      </c>
    </row>
    <row r="72">
      <c r="A72" s="4" t="n"/>
      <c r="B72" s="5" t="n"/>
      <c r="C72" s="6" t="n"/>
      <c r="D72" s="5" t="n"/>
      <c r="E72" s="6" t="n"/>
      <c r="F72" s="12">
        <f>IF($E72="","",IFERROR(VLOOKUP($E72,'Setup'!$A$5:$C$9,2,FALSE),""))</f>
        <v/>
      </c>
      <c r="G72" s="8" t="n"/>
      <c r="H72" s="12">
        <f>IF(OR($F72="",$G72=""),"",$F72*$G72)</f>
        <v/>
      </c>
      <c r="I72" s="6" t="n"/>
      <c r="J72" s="9" t="n"/>
      <c r="K72" s="9" t="n"/>
      <c r="L72" s="12">
        <f>IF($H72="","",$H72-IF($J72="",0,$J72)-IF($K72="",0,$K72))</f>
        <v/>
      </c>
      <c r="M72" s="6" t="n"/>
      <c r="N72" s="12">
        <f>IF(OR($H72="",$M72=""),"",IFERROR(IF($M72="Taxable",$H72*'Setup'!$B$2/(1+'Setup'!$B$2),0),""))</f>
        <v/>
      </c>
      <c r="O72" s="5" t="n"/>
      <c r="P72" s="10" t="n"/>
      <c r="Q72" s="13">
        <f>IF($H72="","",IFERROR(IF($H72=0,0,$L72/$H72),0))</f>
        <v/>
      </c>
    </row>
    <row r="73">
      <c r="A73" s="4" t="n"/>
      <c r="B73" s="5" t="n"/>
      <c r="C73" s="6" t="n"/>
      <c r="D73" s="5" t="n"/>
      <c r="E73" s="6" t="n"/>
      <c r="F73" s="7">
        <f>IF($E73="","",IFERROR(VLOOKUP($E73,'Setup'!$A$5:$C$9,2,FALSE),""))</f>
        <v/>
      </c>
      <c r="G73" s="8" t="n"/>
      <c r="H73" s="7">
        <f>IF(OR($F73="",$G73=""),"",$F73*$G73)</f>
        <v/>
      </c>
      <c r="I73" s="6" t="n"/>
      <c r="J73" s="9" t="n"/>
      <c r="K73" s="9" t="n"/>
      <c r="L73" s="7">
        <f>IF($H73="","",$H73-IF($J73="",0,$J73)-IF($K73="",0,$K73))</f>
        <v/>
      </c>
      <c r="M73" s="6" t="n"/>
      <c r="N73" s="7">
        <f>IF(OR($H73="",$M73=""),"",IFERROR(IF($M73="Taxable",$H73*'Setup'!$B$2/(1+'Setup'!$B$2),0),""))</f>
        <v/>
      </c>
      <c r="O73" s="5" t="n"/>
      <c r="P73" s="10" t="n"/>
      <c r="Q73" s="11">
        <f>IF($H73="","",IFERROR(IF($H73=0,0,$L73/$H73),0))</f>
        <v/>
      </c>
    </row>
    <row r="74">
      <c r="A74" s="4" t="n"/>
      <c r="B74" s="5" t="n"/>
      <c r="C74" s="6" t="n"/>
      <c r="D74" s="5" t="n"/>
      <c r="E74" s="6" t="n"/>
      <c r="F74" s="12">
        <f>IF($E74="","",IFERROR(VLOOKUP($E74,'Setup'!$A$5:$C$9,2,FALSE),""))</f>
        <v/>
      </c>
      <c r="G74" s="8" t="n"/>
      <c r="H74" s="12">
        <f>IF(OR($F74="",$G74=""),"",$F74*$G74)</f>
        <v/>
      </c>
      <c r="I74" s="6" t="n"/>
      <c r="J74" s="9" t="n"/>
      <c r="K74" s="9" t="n"/>
      <c r="L74" s="12">
        <f>IF($H74="","",$H74-IF($J74="",0,$J74)-IF($K74="",0,$K74))</f>
        <v/>
      </c>
      <c r="M74" s="6" t="n"/>
      <c r="N74" s="12">
        <f>IF(OR($H74="",$M74=""),"",IFERROR(IF($M74="Taxable",$H74*'Setup'!$B$2/(1+'Setup'!$B$2),0),""))</f>
        <v/>
      </c>
      <c r="O74" s="5" t="n"/>
      <c r="P74" s="10" t="n"/>
      <c r="Q74" s="13">
        <f>IF($H74="","",IFERROR(IF($H74=0,0,$L74/$H74),0))</f>
        <v/>
      </c>
    </row>
    <row r="75">
      <c r="A75" s="4" t="n"/>
      <c r="B75" s="5" t="n"/>
      <c r="C75" s="6" t="n"/>
      <c r="D75" s="5" t="n"/>
      <c r="E75" s="6" t="n"/>
      <c r="F75" s="7">
        <f>IF($E75="","",IFERROR(VLOOKUP($E75,'Setup'!$A$5:$C$9,2,FALSE),""))</f>
        <v/>
      </c>
      <c r="G75" s="8" t="n"/>
      <c r="H75" s="7">
        <f>IF(OR($F75="",$G75=""),"",$F75*$G75)</f>
        <v/>
      </c>
      <c r="I75" s="6" t="n"/>
      <c r="J75" s="9" t="n"/>
      <c r="K75" s="9" t="n"/>
      <c r="L75" s="7">
        <f>IF($H75="","",$H75-IF($J75="",0,$J75)-IF($K75="",0,$K75))</f>
        <v/>
      </c>
      <c r="M75" s="6" t="n"/>
      <c r="N75" s="7">
        <f>IF(OR($H75="",$M75=""),"",IFERROR(IF($M75="Taxable",$H75*'Setup'!$B$2/(1+'Setup'!$B$2),0),""))</f>
        <v/>
      </c>
      <c r="O75" s="5" t="n"/>
      <c r="P75" s="10" t="n"/>
      <c r="Q75" s="11">
        <f>IF($H75="","",IFERROR(IF($H75=0,0,$L75/$H75),0))</f>
        <v/>
      </c>
    </row>
    <row r="76">
      <c r="A76" s="4" t="n"/>
      <c r="B76" s="5" t="n"/>
      <c r="C76" s="6" t="n"/>
      <c r="D76" s="5" t="n"/>
      <c r="E76" s="6" t="n"/>
      <c r="F76" s="12">
        <f>IF($E76="","",IFERROR(VLOOKUP($E76,'Setup'!$A$5:$C$9,2,FALSE),""))</f>
        <v/>
      </c>
      <c r="G76" s="8" t="n"/>
      <c r="H76" s="12">
        <f>IF(OR($F76="",$G76=""),"",$F76*$G76)</f>
        <v/>
      </c>
      <c r="I76" s="6" t="n"/>
      <c r="J76" s="9" t="n"/>
      <c r="K76" s="9" t="n"/>
      <c r="L76" s="12">
        <f>IF($H76="","",$H76-IF($J76="",0,$J76)-IF($K76="",0,$K76))</f>
        <v/>
      </c>
      <c r="M76" s="6" t="n"/>
      <c r="N76" s="12">
        <f>IF(OR($H76="",$M76=""),"",IFERROR(IF($M76="Taxable",$H76*'Setup'!$B$2/(1+'Setup'!$B$2),0),""))</f>
        <v/>
      </c>
      <c r="O76" s="5" t="n"/>
      <c r="P76" s="10" t="n"/>
      <c r="Q76" s="13">
        <f>IF($H76="","",IFERROR(IF($H76=0,0,$L76/$H76),0))</f>
        <v/>
      </c>
    </row>
    <row r="77">
      <c r="A77" s="4" t="n"/>
      <c r="B77" s="5" t="n"/>
      <c r="C77" s="6" t="n"/>
      <c r="D77" s="5" t="n"/>
      <c r="E77" s="6" t="n"/>
      <c r="F77" s="7">
        <f>IF($E77="","",IFERROR(VLOOKUP($E77,'Setup'!$A$5:$C$9,2,FALSE),""))</f>
        <v/>
      </c>
      <c r="G77" s="8" t="n"/>
      <c r="H77" s="7">
        <f>IF(OR($F77="",$G77=""),"",$F77*$G77)</f>
        <v/>
      </c>
      <c r="I77" s="6" t="n"/>
      <c r="J77" s="9" t="n"/>
      <c r="K77" s="9" t="n"/>
      <c r="L77" s="7">
        <f>IF($H77="","",$H77-IF($J77="",0,$J77)-IF($K77="",0,$K77))</f>
        <v/>
      </c>
      <c r="M77" s="6" t="n"/>
      <c r="N77" s="7">
        <f>IF(OR($H77="",$M77=""),"",IFERROR(IF($M77="Taxable",$H77*'Setup'!$B$2/(1+'Setup'!$B$2),0),""))</f>
        <v/>
      </c>
      <c r="O77" s="5" t="n"/>
      <c r="P77" s="10" t="n"/>
      <c r="Q77" s="11">
        <f>IF($H77="","",IFERROR(IF($H77=0,0,$L77/$H77),0))</f>
        <v/>
      </c>
    </row>
    <row r="78">
      <c r="A78" s="4" t="n"/>
      <c r="B78" s="5" t="n"/>
      <c r="C78" s="6" t="n"/>
      <c r="D78" s="5" t="n"/>
      <c r="E78" s="6" t="n"/>
      <c r="F78" s="12">
        <f>IF($E78="","",IFERROR(VLOOKUP($E78,'Setup'!$A$5:$C$9,2,FALSE),""))</f>
        <v/>
      </c>
      <c r="G78" s="8" t="n"/>
      <c r="H78" s="12">
        <f>IF(OR($F78="",$G78=""),"",$F78*$G78)</f>
        <v/>
      </c>
      <c r="I78" s="6" t="n"/>
      <c r="J78" s="9" t="n"/>
      <c r="K78" s="9" t="n"/>
      <c r="L78" s="12">
        <f>IF($H78="","",$H78-IF($J78="",0,$J78)-IF($K78="",0,$K78))</f>
        <v/>
      </c>
      <c r="M78" s="6" t="n"/>
      <c r="N78" s="12">
        <f>IF(OR($H78="",$M78=""),"",IFERROR(IF($M78="Taxable",$H78*'Setup'!$B$2/(1+'Setup'!$B$2),0),""))</f>
        <v/>
      </c>
      <c r="O78" s="5" t="n"/>
      <c r="P78" s="10" t="n"/>
      <c r="Q78" s="13">
        <f>IF($H78="","",IFERROR(IF($H78=0,0,$L78/$H78),0))</f>
        <v/>
      </c>
    </row>
    <row r="79">
      <c r="A79" s="4" t="n"/>
      <c r="B79" s="5" t="n"/>
      <c r="C79" s="6" t="n"/>
      <c r="D79" s="5" t="n"/>
      <c r="E79" s="6" t="n"/>
      <c r="F79" s="7">
        <f>IF($E79="","",IFERROR(VLOOKUP($E79,'Setup'!$A$5:$C$9,2,FALSE),""))</f>
        <v/>
      </c>
      <c r="G79" s="8" t="n"/>
      <c r="H79" s="7">
        <f>IF(OR($F79="",$G79=""),"",$F79*$G79)</f>
        <v/>
      </c>
      <c r="I79" s="6" t="n"/>
      <c r="J79" s="9" t="n"/>
      <c r="K79" s="9" t="n"/>
      <c r="L79" s="7">
        <f>IF($H79="","",$H79-IF($J79="",0,$J79)-IF($K79="",0,$K79))</f>
        <v/>
      </c>
      <c r="M79" s="6" t="n"/>
      <c r="N79" s="7">
        <f>IF(OR($H79="",$M79=""),"",IFERROR(IF($M79="Taxable",$H79*'Setup'!$B$2/(1+'Setup'!$B$2),0),""))</f>
        <v/>
      </c>
      <c r="O79" s="5" t="n"/>
      <c r="P79" s="10" t="n"/>
      <c r="Q79" s="11">
        <f>IF($H79="","",IFERROR(IF($H79=0,0,$L79/$H79),0))</f>
        <v/>
      </c>
    </row>
    <row r="80">
      <c r="A80" s="4" t="n"/>
      <c r="B80" s="5" t="n"/>
      <c r="C80" s="6" t="n"/>
      <c r="D80" s="5" t="n"/>
      <c r="E80" s="6" t="n"/>
      <c r="F80" s="12">
        <f>IF($E80="","",IFERROR(VLOOKUP($E80,'Setup'!$A$5:$C$9,2,FALSE),""))</f>
        <v/>
      </c>
      <c r="G80" s="8" t="n"/>
      <c r="H80" s="12">
        <f>IF(OR($F80="",$G80=""),"",$F80*$G80)</f>
        <v/>
      </c>
      <c r="I80" s="6" t="n"/>
      <c r="J80" s="9" t="n"/>
      <c r="K80" s="9" t="n"/>
      <c r="L80" s="12">
        <f>IF($H80="","",$H80-IF($J80="",0,$J80)-IF($K80="",0,$K80))</f>
        <v/>
      </c>
      <c r="M80" s="6" t="n"/>
      <c r="N80" s="12">
        <f>IF(OR($H80="",$M80=""),"",IFERROR(IF($M80="Taxable",$H80*'Setup'!$B$2/(1+'Setup'!$B$2),0),""))</f>
        <v/>
      </c>
      <c r="O80" s="5" t="n"/>
      <c r="P80" s="10" t="n"/>
      <c r="Q80" s="13">
        <f>IF($H80="","",IFERROR(IF($H80=0,0,$L80/$H80),0))</f>
        <v/>
      </c>
    </row>
    <row r="81">
      <c r="A81" s="4" t="n"/>
      <c r="B81" s="5" t="n"/>
      <c r="C81" s="6" t="n"/>
      <c r="D81" s="5" t="n"/>
      <c r="E81" s="6" t="n"/>
      <c r="F81" s="7">
        <f>IF($E81="","",IFERROR(VLOOKUP($E81,'Setup'!$A$5:$C$9,2,FALSE),""))</f>
        <v/>
      </c>
      <c r="G81" s="8" t="n"/>
      <c r="H81" s="7">
        <f>IF(OR($F81="",$G81=""),"",$F81*$G81)</f>
        <v/>
      </c>
      <c r="I81" s="6" t="n"/>
      <c r="J81" s="9" t="n"/>
      <c r="K81" s="9" t="n"/>
      <c r="L81" s="7">
        <f>IF($H81="","",$H81-IF($J81="",0,$J81)-IF($K81="",0,$K81))</f>
        <v/>
      </c>
      <c r="M81" s="6" t="n"/>
      <c r="N81" s="7">
        <f>IF(OR($H81="",$M81=""),"",IFERROR(IF($M81="Taxable",$H81*'Setup'!$B$2/(1+'Setup'!$B$2),0),""))</f>
        <v/>
      </c>
      <c r="O81" s="5" t="n"/>
      <c r="P81" s="10" t="n"/>
      <c r="Q81" s="11">
        <f>IF($H81="","",IFERROR(IF($H81=0,0,$L81/$H81),0))</f>
        <v/>
      </c>
    </row>
    <row r="82">
      <c r="A82" s="4" t="n"/>
      <c r="B82" s="5" t="n"/>
      <c r="C82" s="6" t="n"/>
      <c r="D82" s="5" t="n"/>
      <c r="E82" s="6" t="n"/>
      <c r="F82" s="12">
        <f>IF($E82="","",IFERROR(VLOOKUP($E82,'Setup'!$A$5:$C$9,2,FALSE),""))</f>
        <v/>
      </c>
      <c r="G82" s="8" t="n"/>
      <c r="H82" s="12">
        <f>IF(OR($F82="",$G82=""),"",$F82*$G82)</f>
        <v/>
      </c>
      <c r="I82" s="6" t="n"/>
      <c r="J82" s="9" t="n"/>
      <c r="K82" s="9" t="n"/>
      <c r="L82" s="12">
        <f>IF($H82="","",$H82-IF($J82="",0,$J82)-IF($K82="",0,$K82))</f>
        <v/>
      </c>
      <c r="M82" s="6" t="n"/>
      <c r="N82" s="12">
        <f>IF(OR($H82="",$M82=""),"",IFERROR(IF($M82="Taxable",$H82*'Setup'!$B$2/(1+'Setup'!$B$2),0),""))</f>
        <v/>
      </c>
      <c r="O82" s="5" t="n"/>
      <c r="P82" s="10" t="n"/>
      <c r="Q82" s="13">
        <f>IF($H82="","",IFERROR(IF($H82=0,0,$L82/$H82),0))</f>
        <v/>
      </c>
    </row>
    <row r="83">
      <c r="A83" s="4" t="n"/>
      <c r="B83" s="5" t="n"/>
      <c r="C83" s="6" t="n"/>
      <c r="D83" s="5" t="n"/>
      <c r="E83" s="6" t="n"/>
      <c r="F83" s="7">
        <f>IF($E83="","",IFERROR(VLOOKUP($E83,'Setup'!$A$5:$C$9,2,FALSE),""))</f>
        <v/>
      </c>
      <c r="G83" s="8" t="n"/>
      <c r="H83" s="7">
        <f>IF(OR($F83="",$G83=""),"",$F83*$G83)</f>
        <v/>
      </c>
      <c r="I83" s="6" t="n"/>
      <c r="J83" s="9" t="n"/>
      <c r="K83" s="9" t="n"/>
      <c r="L83" s="7">
        <f>IF($H83="","",$H83-IF($J83="",0,$J83)-IF($K83="",0,$K83))</f>
        <v/>
      </c>
      <c r="M83" s="6" t="n"/>
      <c r="N83" s="7">
        <f>IF(OR($H83="",$M83=""),"",IFERROR(IF($M83="Taxable",$H83*'Setup'!$B$2/(1+'Setup'!$B$2),0),""))</f>
        <v/>
      </c>
      <c r="O83" s="5" t="n"/>
      <c r="P83" s="10" t="n"/>
      <c r="Q83" s="11">
        <f>IF($H83="","",IFERROR(IF($H83=0,0,$L83/$H83),0))</f>
        <v/>
      </c>
    </row>
    <row r="84">
      <c r="A84" s="4" t="n"/>
      <c r="B84" s="5" t="n"/>
      <c r="C84" s="6" t="n"/>
      <c r="D84" s="5" t="n"/>
      <c r="E84" s="6" t="n"/>
      <c r="F84" s="12">
        <f>IF($E84="","",IFERROR(VLOOKUP($E84,'Setup'!$A$5:$C$9,2,FALSE),""))</f>
        <v/>
      </c>
      <c r="G84" s="8" t="n"/>
      <c r="H84" s="12">
        <f>IF(OR($F84="",$G84=""),"",$F84*$G84)</f>
        <v/>
      </c>
      <c r="I84" s="6" t="n"/>
      <c r="J84" s="9" t="n"/>
      <c r="K84" s="9" t="n"/>
      <c r="L84" s="12">
        <f>IF($H84="","",$H84-IF($J84="",0,$J84)-IF($K84="",0,$K84))</f>
        <v/>
      </c>
      <c r="M84" s="6" t="n"/>
      <c r="N84" s="12">
        <f>IF(OR($H84="",$M84=""),"",IFERROR(IF($M84="Taxable",$H84*'Setup'!$B$2/(1+'Setup'!$B$2),0),""))</f>
        <v/>
      </c>
      <c r="O84" s="5" t="n"/>
      <c r="P84" s="10" t="n"/>
      <c r="Q84" s="13">
        <f>IF($H84="","",IFERROR(IF($H84=0,0,$L84/$H84),0))</f>
        <v/>
      </c>
    </row>
    <row r="85">
      <c r="A85" s="4" t="n"/>
      <c r="B85" s="5" t="n"/>
      <c r="C85" s="6" t="n"/>
      <c r="D85" s="5" t="n"/>
      <c r="E85" s="6" t="n"/>
      <c r="F85" s="7">
        <f>IF($E85="","",IFERROR(VLOOKUP($E85,'Setup'!$A$5:$C$9,2,FALSE),""))</f>
        <v/>
      </c>
      <c r="G85" s="8" t="n"/>
      <c r="H85" s="7">
        <f>IF(OR($F85="",$G85=""),"",$F85*$G85)</f>
        <v/>
      </c>
      <c r="I85" s="6" t="n"/>
      <c r="J85" s="9" t="n"/>
      <c r="K85" s="9" t="n"/>
      <c r="L85" s="7">
        <f>IF($H85="","",$H85-IF($J85="",0,$J85)-IF($K85="",0,$K85))</f>
        <v/>
      </c>
      <c r="M85" s="6" t="n"/>
      <c r="N85" s="7">
        <f>IF(OR($H85="",$M85=""),"",IFERROR(IF($M85="Taxable",$H85*'Setup'!$B$2/(1+'Setup'!$B$2),0),""))</f>
        <v/>
      </c>
      <c r="O85" s="5" t="n"/>
      <c r="P85" s="10" t="n"/>
      <c r="Q85" s="11">
        <f>IF($H85="","",IFERROR(IF($H85=0,0,$L85/$H85),0))</f>
        <v/>
      </c>
    </row>
    <row r="86">
      <c r="A86" s="4" t="n"/>
      <c r="B86" s="5" t="n"/>
      <c r="C86" s="6" t="n"/>
      <c r="D86" s="5" t="n"/>
      <c r="E86" s="6" t="n"/>
      <c r="F86" s="12">
        <f>IF($E86="","",IFERROR(VLOOKUP($E86,'Setup'!$A$5:$C$9,2,FALSE),""))</f>
        <v/>
      </c>
      <c r="G86" s="8" t="n"/>
      <c r="H86" s="12">
        <f>IF(OR($F86="",$G86=""),"",$F86*$G86)</f>
        <v/>
      </c>
      <c r="I86" s="6" t="n"/>
      <c r="J86" s="9" t="n"/>
      <c r="K86" s="9" t="n"/>
      <c r="L86" s="12">
        <f>IF($H86="","",$H86-IF($J86="",0,$J86)-IF($K86="",0,$K86))</f>
        <v/>
      </c>
      <c r="M86" s="6" t="n"/>
      <c r="N86" s="12">
        <f>IF(OR($H86="",$M86=""),"",IFERROR(IF($M86="Taxable",$H86*'Setup'!$B$2/(1+'Setup'!$B$2),0),""))</f>
        <v/>
      </c>
      <c r="O86" s="5" t="n"/>
      <c r="P86" s="10" t="n"/>
      <c r="Q86" s="13">
        <f>IF($H86="","",IFERROR(IF($H86=0,0,$L86/$H86),0))</f>
        <v/>
      </c>
    </row>
    <row r="87">
      <c r="A87" s="4" t="n"/>
      <c r="B87" s="5" t="n"/>
      <c r="C87" s="6" t="n"/>
      <c r="D87" s="5" t="n"/>
      <c r="E87" s="6" t="n"/>
      <c r="F87" s="7">
        <f>IF($E87="","",IFERROR(VLOOKUP($E87,'Setup'!$A$5:$C$9,2,FALSE),""))</f>
        <v/>
      </c>
      <c r="G87" s="8" t="n"/>
      <c r="H87" s="7">
        <f>IF(OR($F87="",$G87=""),"",$F87*$G87)</f>
        <v/>
      </c>
      <c r="I87" s="6" t="n"/>
      <c r="J87" s="9" t="n"/>
      <c r="K87" s="9" t="n"/>
      <c r="L87" s="7">
        <f>IF($H87="","",$H87-IF($J87="",0,$J87)-IF($K87="",0,$K87))</f>
        <v/>
      </c>
      <c r="M87" s="6" t="n"/>
      <c r="N87" s="7">
        <f>IF(OR($H87="",$M87=""),"",IFERROR(IF($M87="Taxable",$H87*'Setup'!$B$2/(1+'Setup'!$B$2),0),""))</f>
        <v/>
      </c>
      <c r="O87" s="5" t="n"/>
      <c r="P87" s="10" t="n"/>
      <c r="Q87" s="11">
        <f>IF($H87="","",IFERROR(IF($H87=0,0,$L87/$H87),0))</f>
        <v/>
      </c>
    </row>
    <row r="88">
      <c r="A88" s="4" t="n"/>
      <c r="B88" s="5" t="n"/>
      <c r="C88" s="6" t="n"/>
      <c r="D88" s="5" t="n"/>
      <c r="E88" s="6" t="n"/>
      <c r="F88" s="12">
        <f>IF($E88="","",IFERROR(VLOOKUP($E88,'Setup'!$A$5:$C$9,2,FALSE),""))</f>
        <v/>
      </c>
      <c r="G88" s="8" t="n"/>
      <c r="H88" s="12">
        <f>IF(OR($F88="",$G88=""),"",$F88*$G88)</f>
        <v/>
      </c>
      <c r="I88" s="6" t="n"/>
      <c r="J88" s="9" t="n"/>
      <c r="K88" s="9" t="n"/>
      <c r="L88" s="12">
        <f>IF($H88="","",$H88-IF($J88="",0,$J88)-IF($K88="",0,$K88))</f>
        <v/>
      </c>
      <c r="M88" s="6" t="n"/>
      <c r="N88" s="12">
        <f>IF(OR($H88="",$M88=""),"",IFERROR(IF($M88="Taxable",$H88*'Setup'!$B$2/(1+'Setup'!$B$2),0),""))</f>
        <v/>
      </c>
      <c r="O88" s="5" t="n"/>
      <c r="P88" s="10" t="n"/>
      <c r="Q88" s="13">
        <f>IF($H88="","",IFERROR(IF($H88=0,0,$L88/$H88),0))</f>
        <v/>
      </c>
    </row>
    <row r="89">
      <c r="A89" s="4" t="n"/>
      <c r="B89" s="5" t="n"/>
      <c r="C89" s="6" t="n"/>
      <c r="D89" s="5" t="n"/>
      <c r="E89" s="6" t="n"/>
      <c r="F89" s="7">
        <f>IF($E89="","",IFERROR(VLOOKUP($E89,'Setup'!$A$5:$C$9,2,FALSE),""))</f>
        <v/>
      </c>
      <c r="G89" s="8" t="n"/>
      <c r="H89" s="7">
        <f>IF(OR($F89="",$G89=""),"",$F89*$G89)</f>
        <v/>
      </c>
      <c r="I89" s="6" t="n"/>
      <c r="J89" s="9" t="n"/>
      <c r="K89" s="9" t="n"/>
      <c r="L89" s="7">
        <f>IF($H89="","",$H89-IF($J89="",0,$J89)-IF($K89="",0,$K89))</f>
        <v/>
      </c>
      <c r="M89" s="6" t="n"/>
      <c r="N89" s="7">
        <f>IF(OR($H89="",$M89=""),"",IFERROR(IF($M89="Taxable",$H89*'Setup'!$B$2/(1+'Setup'!$B$2),0),""))</f>
        <v/>
      </c>
      <c r="O89" s="5" t="n"/>
      <c r="P89" s="10" t="n"/>
      <c r="Q89" s="11">
        <f>IF($H89="","",IFERROR(IF($H89=0,0,$L89/$H89),0))</f>
        <v/>
      </c>
    </row>
    <row r="90">
      <c r="A90" s="4" t="n"/>
      <c r="B90" s="5" t="n"/>
      <c r="C90" s="6" t="n"/>
      <c r="D90" s="5" t="n"/>
      <c r="E90" s="6" t="n"/>
      <c r="F90" s="12">
        <f>IF($E90="","",IFERROR(VLOOKUP($E90,'Setup'!$A$5:$C$9,2,FALSE),""))</f>
        <v/>
      </c>
      <c r="G90" s="8" t="n"/>
      <c r="H90" s="12">
        <f>IF(OR($F90="",$G90=""),"",$F90*$G90)</f>
        <v/>
      </c>
      <c r="I90" s="6" t="n"/>
      <c r="J90" s="9" t="n"/>
      <c r="K90" s="9" t="n"/>
      <c r="L90" s="12">
        <f>IF($H90="","",$H90-IF($J90="",0,$J90)-IF($K90="",0,$K90))</f>
        <v/>
      </c>
      <c r="M90" s="6" t="n"/>
      <c r="N90" s="12">
        <f>IF(OR($H90="",$M90=""),"",IFERROR(IF($M90="Taxable",$H90*'Setup'!$B$2/(1+'Setup'!$B$2),0),""))</f>
        <v/>
      </c>
      <c r="O90" s="5" t="n"/>
      <c r="P90" s="10" t="n"/>
      <c r="Q90" s="13">
        <f>IF($H90="","",IFERROR(IF($H90=0,0,$L90/$H90),0))</f>
        <v/>
      </c>
    </row>
    <row r="91">
      <c r="A91" s="4" t="n"/>
      <c r="B91" s="5" t="n"/>
      <c r="C91" s="6" t="n"/>
      <c r="D91" s="5" t="n"/>
      <c r="E91" s="6" t="n"/>
      <c r="F91" s="7">
        <f>IF($E91="","",IFERROR(VLOOKUP($E91,'Setup'!$A$5:$C$9,2,FALSE),""))</f>
        <v/>
      </c>
      <c r="G91" s="8" t="n"/>
      <c r="H91" s="7">
        <f>IF(OR($F91="",$G91=""),"",$F91*$G91)</f>
        <v/>
      </c>
      <c r="I91" s="6" t="n"/>
      <c r="J91" s="9" t="n"/>
      <c r="K91" s="9" t="n"/>
      <c r="L91" s="7">
        <f>IF($H91="","",$H91-IF($J91="",0,$J91)-IF($K91="",0,$K91))</f>
        <v/>
      </c>
      <c r="M91" s="6" t="n"/>
      <c r="N91" s="7">
        <f>IF(OR($H91="",$M91=""),"",IFERROR(IF($M91="Taxable",$H91*'Setup'!$B$2/(1+'Setup'!$B$2),0),""))</f>
        <v/>
      </c>
      <c r="O91" s="5" t="n"/>
      <c r="P91" s="10" t="n"/>
      <c r="Q91" s="11">
        <f>IF($H91="","",IFERROR(IF($H91=0,0,$L91/$H91),0))</f>
        <v/>
      </c>
    </row>
    <row r="92">
      <c r="A92" s="4" t="n"/>
      <c r="B92" s="5" t="n"/>
      <c r="C92" s="6" t="n"/>
      <c r="D92" s="5" t="n"/>
      <c r="E92" s="6" t="n"/>
      <c r="F92" s="12">
        <f>IF($E92="","",IFERROR(VLOOKUP($E92,'Setup'!$A$5:$C$9,2,FALSE),""))</f>
        <v/>
      </c>
      <c r="G92" s="8" t="n"/>
      <c r="H92" s="12">
        <f>IF(OR($F92="",$G92=""),"",$F92*$G92)</f>
        <v/>
      </c>
      <c r="I92" s="6" t="n"/>
      <c r="J92" s="9" t="n"/>
      <c r="K92" s="9" t="n"/>
      <c r="L92" s="12">
        <f>IF($H92="","",$H92-IF($J92="",0,$J92)-IF($K92="",0,$K92))</f>
        <v/>
      </c>
      <c r="M92" s="6" t="n"/>
      <c r="N92" s="12">
        <f>IF(OR($H92="",$M92=""),"",IFERROR(IF($M92="Taxable",$H92*'Setup'!$B$2/(1+'Setup'!$B$2),0),""))</f>
        <v/>
      </c>
      <c r="O92" s="5" t="n"/>
      <c r="P92" s="10" t="n"/>
      <c r="Q92" s="13">
        <f>IF($H92="","",IFERROR(IF($H92=0,0,$L92/$H92),0))</f>
        <v/>
      </c>
    </row>
    <row r="93">
      <c r="A93" s="4" t="n"/>
      <c r="B93" s="5" t="n"/>
      <c r="C93" s="6" t="n"/>
      <c r="D93" s="5" t="n"/>
      <c r="E93" s="6" t="n"/>
      <c r="F93" s="7">
        <f>IF($E93="","",IFERROR(VLOOKUP($E93,'Setup'!$A$5:$C$9,2,FALSE),""))</f>
        <v/>
      </c>
      <c r="G93" s="8" t="n"/>
      <c r="H93" s="7">
        <f>IF(OR($F93="",$G93=""),"",$F93*$G93)</f>
        <v/>
      </c>
      <c r="I93" s="6" t="n"/>
      <c r="J93" s="9" t="n"/>
      <c r="K93" s="9" t="n"/>
      <c r="L93" s="7">
        <f>IF($H93="","",$H93-IF($J93="",0,$J93)-IF($K93="",0,$K93))</f>
        <v/>
      </c>
      <c r="M93" s="6" t="n"/>
      <c r="N93" s="7">
        <f>IF(OR($H93="",$M93=""),"",IFERROR(IF($M93="Taxable",$H93*'Setup'!$B$2/(1+'Setup'!$B$2),0),""))</f>
        <v/>
      </c>
      <c r="O93" s="5" t="n"/>
      <c r="P93" s="10" t="n"/>
      <c r="Q93" s="11">
        <f>IF($H93="","",IFERROR(IF($H93=0,0,$L93/$H93),0))</f>
        <v/>
      </c>
    </row>
    <row r="94">
      <c r="A94" s="4" t="n"/>
      <c r="B94" s="5" t="n"/>
      <c r="C94" s="6" t="n"/>
      <c r="D94" s="5" t="n"/>
      <c r="E94" s="6" t="n"/>
      <c r="F94" s="12">
        <f>IF($E94="","",IFERROR(VLOOKUP($E94,'Setup'!$A$5:$C$9,2,FALSE),""))</f>
        <v/>
      </c>
      <c r="G94" s="8" t="n"/>
      <c r="H94" s="12">
        <f>IF(OR($F94="",$G94=""),"",$F94*$G94)</f>
        <v/>
      </c>
      <c r="I94" s="6" t="n"/>
      <c r="J94" s="9" t="n"/>
      <c r="K94" s="9" t="n"/>
      <c r="L94" s="12">
        <f>IF($H94="","",$H94-IF($J94="",0,$J94)-IF($K94="",0,$K94))</f>
        <v/>
      </c>
      <c r="M94" s="6" t="n"/>
      <c r="N94" s="12">
        <f>IF(OR($H94="",$M94=""),"",IFERROR(IF($M94="Taxable",$H94*'Setup'!$B$2/(1+'Setup'!$B$2),0),""))</f>
        <v/>
      </c>
      <c r="O94" s="5" t="n"/>
      <c r="P94" s="10" t="n"/>
      <c r="Q94" s="13">
        <f>IF($H94="","",IFERROR(IF($H94=0,0,$L94/$H94),0))</f>
        <v/>
      </c>
    </row>
    <row r="95">
      <c r="A95" s="4" t="n"/>
      <c r="B95" s="5" t="n"/>
      <c r="C95" s="6" t="n"/>
      <c r="D95" s="5" t="n"/>
      <c r="E95" s="6" t="n"/>
      <c r="F95" s="7">
        <f>IF($E95="","",IFERROR(VLOOKUP($E95,'Setup'!$A$5:$C$9,2,FALSE),""))</f>
        <v/>
      </c>
      <c r="G95" s="8" t="n"/>
      <c r="H95" s="7">
        <f>IF(OR($F95="",$G95=""),"",$F95*$G95)</f>
        <v/>
      </c>
      <c r="I95" s="6" t="n"/>
      <c r="J95" s="9" t="n"/>
      <c r="K95" s="9" t="n"/>
      <c r="L95" s="7">
        <f>IF($H95="","",$H95-IF($J95="",0,$J95)-IF($K95="",0,$K95))</f>
        <v/>
      </c>
      <c r="M95" s="6" t="n"/>
      <c r="N95" s="7">
        <f>IF(OR($H95="",$M95=""),"",IFERROR(IF($M95="Taxable",$H95*'Setup'!$B$2/(1+'Setup'!$B$2),0),""))</f>
        <v/>
      </c>
      <c r="O95" s="5" t="n"/>
      <c r="P95" s="10" t="n"/>
      <c r="Q95" s="11">
        <f>IF($H95="","",IFERROR(IF($H95=0,0,$L95/$H95),0))</f>
        <v/>
      </c>
    </row>
    <row r="96">
      <c r="A96" s="4" t="n"/>
      <c r="B96" s="5" t="n"/>
      <c r="C96" s="6" t="n"/>
      <c r="D96" s="5" t="n"/>
      <c r="E96" s="6" t="n"/>
      <c r="F96" s="12">
        <f>IF($E96="","",IFERROR(VLOOKUP($E96,'Setup'!$A$5:$C$9,2,FALSE),""))</f>
        <v/>
      </c>
      <c r="G96" s="8" t="n"/>
      <c r="H96" s="12">
        <f>IF(OR($F96="",$G96=""),"",$F96*$G96)</f>
        <v/>
      </c>
      <c r="I96" s="6" t="n"/>
      <c r="J96" s="9" t="n"/>
      <c r="K96" s="9" t="n"/>
      <c r="L96" s="12">
        <f>IF($H96="","",$H96-IF($J96="",0,$J96)-IF($K96="",0,$K96))</f>
        <v/>
      </c>
      <c r="M96" s="6" t="n"/>
      <c r="N96" s="12">
        <f>IF(OR($H96="",$M96=""),"",IFERROR(IF($M96="Taxable",$H96*'Setup'!$B$2/(1+'Setup'!$B$2),0),""))</f>
        <v/>
      </c>
      <c r="O96" s="5" t="n"/>
      <c r="P96" s="10" t="n"/>
      <c r="Q96" s="13">
        <f>IF($H96="","",IFERROR(IF($H96=0,0,$L96/$H96),0))</f>
        <v/>
      </c>
    </row>
    <row r="97">
      <c r="A97" s="4" t="n"/>
      <c r="B97" s="5" t="n"/>
      <c r="C97" s="6" t="n"/>
      <c r="D97" s="5" t="n"/>
      <c r="E97" s="6" t="n"/>
      <c r="F97" s="7">
        <f>IF($E97="","",IFERROR(VLOOKUP($E97,'Setup'!$A$5:$C$9,2,FALSE),""))</f>
        <v/>
      </c>
      <c r="G97" s="8" t="n"/>
      <c r="H97" s="7">
        <f>IF(OR($F97="",$G97=""),"",$F97*$G97)</f>
        <v/>
      </c>
      <c r="I97" s="6" t="n"/>
      <c r="J97" s="9" t="n"/>
      <c r="K97" s="9" t="n"/>
      <c r="L97" s="7">
        <f>IF($H97="","",$H97-IF($J97="",0,$J97)-IF($K97="",0,$K97))</f>
        <v/>
      </c>
      <c r="M97" s="6" t="n"/>
      <c r="N97" s="7">
        <f>IF(OR($H97="",$M97=""),"",IFERROR(IF($M97="Taxable",$H97*'Setup'!$B$2/(1+'Setup'!$B$2),0),""))</f>
        <v/>
      </c>
      <c r="O97" s="5" t="n"/>
      <c r="P97" s="10" t="n"/>
      <c r="Q97" s="11">
        <f>IF($H97="","",IFERROR(IF($H97=0,0,$L97/$H97),0))</f>
        <v/>
      </c>
    </row>
    <row r="98">
      <c r="A98" s="4" t="n"/>
      <c r="B98" s="5" t="n"/>
      <c r="C98" s="6" t="n"/>
      <c r="D98" s="5" t="n"/>
      <c r="E98" s="6" t="n"/>
      <c r="F98" s="12">
        <f>IF($E98="","",IFERROR(VLOOKUP($E98,'Setup'!$A$5:$C$9,2,FALSE),""))</f>
        <v/>
      </c>
      <c r="G98" s="8" t="n"/>
      <c r="H98" s="12">
        <f>IF(OR($F98="",$G98=""),"",$F98*$G98)</f>
        <v/>
      </c>
      <c r="I98" s="6" t="n"/>
      <c r="J98" s="9" t="n"/>
      <c r="K98" s="9" t="n"/>
      <c r="L98" s="12">
        <f>IF($H98="","",$H98-IF($J98="",0,$J98)-IF($K98="",0,$K98))</f>
        <v/>
      </c>
      <c r="M98" s="6" t="n"/>
      <c r="N98" s="12">
        <f>IF(OR($H98="",$M98=""),"",IFERROR(IF($M98="Taxable",$H98*'Setup'!$B$2/(1+'Setup'!$B$2),0),""))</f>
        <v/>
      </c>
      <c r="O98" s="5" t="n"/>
      <c r="P98" s="10" t="n"/>
      <c r="Q98" s="13">
        <f>IF($H98="","",IFERROR(IF($H98=0,0,$L98/$H98),0))</f>
        <v/>
      </c>
    </row>
    <row r="99">
      <c r="A99" s="4" t="n"/>
      <c r="B99" s="5" t="n"/>
      <c r="C99" s="6" t="n"/>
      <c r="D99" s="5" t="n"/>
      <c r="E99" s="6" t="n"/>
      <c r="F99" s="7">
        <f>IF($E99="","",IFERROR(VLOOKUP($E99,'Setup'!$A$5:$C$9,2,FALSE),""))</f>
        <v/>
      </c>
      <c r="G99" s="8" t="n"/>
      <c r="H99" s="7">
        <f>IF(OR($F99="",$G99=""),"",$F99*$G99)</f>
        <v/>
      </c>
      <c r="I99" s="6" t="n"/>
      <c r="J99" s="9" t="n"/>
      <c r="K99" s="9" t="n"/>
      <c r="L99" s="7">
        <f>IF($H99="","",$H99-IF($J99="",0,$J99)-IF($K99="",0,$K99))</f>
        <v/>
      </c>
      <c r="M99" s="6" t="n"/>
      <c r="N99" s="7">
        <f>IF(OR($H99="",$M99=""),"",IFERROR(IF($M99="Taxable",$H99*'Setup'!$B$2/(1+'Setup'!$B$2),0),""))</f>
        <v/>
      </c>
      <c r="O99" s="5" t="n"/>
      <c r="P99" s="10" t="n"/>
      <c r="Q99" s="11">
        <f>IF($H99="","",IFERROR(IF($H99=0,0,$L99/$H99),0))</f>
        <v/>
      </c>
    </row>
    <row r="100">
      <c r="A100" s="4" t="n"/>
      <c r="B100" s="5" t="n"/>
      <c r="C100" s="6" t="n"/>
      <c r="D100" s="5" t="n"/>
      <c r="E100" s="6" t="n"/>
      <c r="F100" s="12">
        <f>IF($E100="","",IFERROR(VLOOKUP($E100,'Setup'!$A$5:$C$9,2,FALSE),""))</f>
        <v/>
      </c>
      <c r="G100" s="8" t="n"/>
      <c r="H100" s="12">
        <f>IF(OR($F100="",$G100=""),"",$F100*$G100)</f>
        <v/>
      </c>
      <c r="I100" s="6" t="n"/>
      <c r="J100" s="9" t="n"/>
      <c r="K100" s="9" t="n"/>
      <c r="L100" s="12">
        <f>IF($H100="","",$H100-IF($J100="",0,$J100)-IF($K100="",0,$K100))</f>
        <v/>
      </c>
      <c r="M100" s="6" t="n"/>
      <c r="N100" s="12">
        <f>IF(OR($H100="",$M100=""),"",IFERROR(IF($M100="Taxable",$H100*'Setup'!$B$2/(1+'Setup'!$B$2),0),""))</f>
        <v/>
      </c>
      <c r="O100" s="5" t="n"/>
      <c r="P100" s="10" t="n"/>
      <c r="Q100" s="13">
        <f>IF($H100="","",IFERROR(IF($H100=0,0,$L100/$H100),0))</f>
        <v/>
      </c>
    </row>
    <row r="101">
      <c r="A101" s="4" t="n"/>
      <c r="B101" s="5" t="n"/>
      <c r="C101" s="6" t="n"/>
      <c r="D101" s="5" t="n"/>
      <c r="E101" s="6" t="n"/>
      <c r="F101" s="7">
        <f>IF($E101="","",IFERROR(VLOOKUP($E101,'Setup'!$A$5:$C$9,2,FALSE),""))</f>
        <v/>
      </c>
      <c r="G101" s="8" t="n"/>
      <c r="H101" s="7">
        <f>IF(OR($F101="",$G101=""),"",$F101*$G101)</f>
        <v/>
      </c>
      <c r="I101" s="6" t="n"/>
      <c r="J101" s="9" t="n"/>
      <c r="K101" s="9" t="n"/>
      <c r="L101" s="7">
        <f>IF($H101="","",$H101-IF($J101="",0,$J101)-IF($K101="",0,$K101))</f>
        <v/>
      </c>
      <c r="M101" s="6" t="n"/>
      <c r="N101" s="7">
        <f>IF(OR($H101="",$M101=""),"",IFERROR(IF($M101="Taxable",$H101*'Setup'!$B$2/(1+'Setup'!$B$2),0),""))</f>
        <v/>
      </c>
      <c r="O101" s="5" t="n"/>
      <c r="P101" s="10" t="n"/>
      <c r="Q101" s="11">
        <f>IF($H101="","",IFERROR(IF($H101=0,0,$L101/$H101),0))</f>
        <v/>
      </c>
    </row>
    <row r="102">
      <c r="A102" s="4" t="n"/>
      <c r="B102" s="5" t="n"/>
      <c r="C102" s="6" t="n"/>
      <c r="D102" s="5" t="n"/>
      <c r="E102" s="6" t="n"/>
      <c r="F102" s="12">
        <f>IF($E102="","",IFERROR(VLOOKUP($E102,'Setup'!$A$5:$C$9,2,FALSE),""))</f>
        <v/>
      </c>
      <c r="G102" s="8" t="n"/>
      <c r="H102" s="12">
        <f>IF(OR($F102="",$G102=""),"",$F102*$G102)</f>
        <v/>
      </c>
      <c r="I102" s="6" t="n"/>
      <c r="J102" s="9" t="n"/>
      <c r="K102" s="9" t="n"/>
      <c r="L102" s="12">
        <f>IF($H102="","",$H102-IF($J102="",0,$J102)-IF($K102="",0,$K102))</f>
        <v/>
      </c>
      <c r="M102" s="6" t="n"/>
      <c r="N102" s="12">
        <f>IF(OR($H102="",$M102=""),"",IFERROR(IF($M102="Taxable",$H102*'Setup'!$B$2/(1+'Setup'!$B$2),0),""))</f>
        <v/>
      </c>
      <c r="O102" s="5" t="n"/>
      <c r="P102" s="10" t="n"/>
      <c r="Q102" s="13">
        <f>IF($H102="","",IFERROR(IF($H102=0,0,$L102/$H102),0))</f>
        <v/>
      </c>
    </row>
    <row r="103">
      <c r="A103" s="4" t="n"/>
      <c r="B103" s="5" t="n"/>
      <c r="C103" s="6" t="n"/>
      <c r="D103" s="5" t="n"/>
      <c r="E103" s="6" t="n"/>
      <c r="F103" s="7">
        <f>IF($E103="","",IFERROR(VLOOKUP($E103,'Setup'!$A$5:$C$9,2,FALSE),""))</f>
        <v/>
      </c>
      <c r="G103" s="8" t="n"/>
      <c r="H103" s="7">
        <f>IF(OR($F103="",$G103=""),"",$F103*$G103)</f>
        <v/>
      </c>
      <c r="I103" s="6" t="n"/>
      <c r="J103" s="9" t="n"/>
      <c r="K103" s="9" t="n"/>
      <c r="L103" s="7">
        <f>IF($H103="","",$H103-IF($J103="",0,$J103)-IF($K103="",0,$K103))</f>
        <v/>
      </c>
      <c r="M103" s="6" t="n"/>
      <c r="N103" s="7">
        <f>IF(OR($H103="",$M103=""),"",IFERROR(IF($M103="Taxable",$H103*'Setup'!$B$2/(1+'Setup'!$B$2),0),""))</f>
        <v/>
      </c>
      <c r="O103" s="5" t="n"/>
      <c r="P103" s="10" t="n"/>
      <c r="Q103" s="11">
        <f>IF($H103="","",IFERROR(IF($H103=0,0,$L103/$H103),0))</f>
        <v/>
      </c>
    </row>
    <row r="104">
      <c r="A104" s="4" t="n"/>
      <c r="B104" s="5" t="n"/>
      <c r="C104" s="6" t="n"/>
      <c r="D104" s="5" t="n"/>
      <c r="E104" s="6" t="n"/>
      <c r="F104" s="12">
        <f>IF($E104="","",IFERROR(VLOOKUP($E104,'Setup'!$A$5:$C$9,2,FALSE),""))</f>
        <v/>
      </c>
      <c r="G104" s="8" t="n"/>
      <c r="H104" s="12">
        <f>IF(OR($F104="",$G104=""),"",$F104*$G104)</f>
        <v/>
      </c>
      <c r="I104" s="6" t="n"/>
      <c r="J104" s="9" t="n"/>
      <c r="K104" s="9" t="n"/>
      <c r="L104" s="12">
        <f>IF($H104="","",$H104-IF($J104="",0,$J104)-IF($K104="",0,$K104))</f>
        <v/>
      </c>
      <c r="M104" s="6" t="n"/>
      <c r="N104" s="12">
        <f>IF(OR($H104="",$M104=""),"",IFERROR(IF($M104="Taxable",$H104*'Setup'!$B$2/(1+'Setup'!$B$2),0),""))</f>
        <v/>
      </c>
      <c r="O104" s="5" t="n"/>
      <c r="P104" s="10" t="n"/>
      <c r="Q104" s="13">
        <f>IF($H104="","",IFERROR(IF($H104=0,0,$L104/$H104),0))</f>
        <v/>
      </c>
    </row>
  </sheetData>
  <autoFilter ref="A4:Q104"/>
  <mergeCells count="1">
    <mergeCell ref="A1:Q1"/>
  </mergeCells>
  <conditionalFormatting sqref="L5:L104">
    <cfRule type="expression" priority="1" dxfId="0" stopIfTrue="1">
      <formula>$L5&gt;0</formula>
    </cfRule>
    <cfRule type="expression" priority="2" dxfId="1" stopIfTrue="1">
      <formula>$L5&lt;0</formula>
    </cfRule>
  </conditionalFormatting>
  <dataValidations count="5">
    <dataValidation sqref="E5:E104" showErrorMessage="1" showInputMessage="1" allowBlank="1" type="list">
      <formula1>'Setup'!$A$5:$A$9</formula1>
    </dataValidation>
    <dataValidation sqref="G5:G104" showErrorMessage="1" showInputMessage="1" allowBlank="1" type="whole" operator="greaterThanOrEqual">
      <formula1>0</formula1>
    </dataValidation>
    <dataValidation sqref="I5:I104" showErrorMessage="1" showInputMessage="1" allowBlank="1" type="list">
      <formula1>'Setup'!$E$5:$E$7</formula1>
    </dataValidation>
    <dataValidation sqref="J5:K104" showErrorMessage="1" showInputMessage="1" allowBlank="1" type="decimal" operator="greaterThanOrEqual">
      <formula1>0</formula1>
    </dataValidation>
    <dataValidation sqref="M5:M104" showErrorMessage="1" showInputMessage="1" allowBlank="1" type="list">
      <formula1>'Setup'!$G$5:$G$7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E293B"/>
    <outlinePr summaryBelow="1" summaryRight="1"/>
    <pageSetUpPr/>
  </sheetPr>
  <dimension ref="A1:N1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4" customWidth="1" min="3" max="3"/>
    <col width="18" customWidth="1" min="4" max="4"/>
    <col width="15" customWidth="1" min="5" max="5"/>
    <col width="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 ht="26" customHeight="1">
      <c r="A1" s="1" t="inlineStr">
        <is>
          <t>PTA Sausage Sizzle Fundraising Dashboard</t>
        </is>
      </c>
    </row>
    <row r="2">
      <c r="A2" s="3" t="inlineStr">
        <is>
          <t>Fundraising Summary</t>
        </is>
      </c>
      <c r="B2" s="3" t="inlineStr">
        <is>
          <t>NZD / Rate</t>
        </is>
      </c>
    </row>
    <row r="3">
      <c r="A3" s="14" t="inlineStr">
        <is>
          <t>Total Gross Takings</t>
        </is>
      </c>
      <c r="B3" s="15">
        <f>SUM('Takings'!$H$5:$H$104)</f>
        <v/>
      </c>
    </row>
    <row r="4">
      <c r="A4" s="16" t="inlineStr">
        <is>
          <t>Total Direct Costs</t>
        </is>
      </c>
      <c r="B4" s="15">
        <f>SUM('Takings'!$K$5:$K$104)</f>
        <v/>
      </c>
    </row>
    <row r="5">
      <c r="A5" s="14" t="inlineStr">
        <is>
          <t>Total EFTPOS Fees</t>
        </is>
      </c>
      <c r="B5" s="15">
        <f>SUM('Takings'!$J$5:$J$104)</f>
        <v/>
      </c>
    </row>
    <row r="6">
      <c r="A6" s="16" t="inlineStr">
        <is>
          <t>Total Net Fundraising</t>
        </is>
      </c>
      <c r="B6" s="17">
        <f>SUM('Takings'!$L$5:$L$104)</f>
        <v/>
      </c>
    </row>
    <row r="7">
      <c r="A7" s="14" t="inlineStr">
        <is>
          <t>Average Event / Product Takings</t>
        </is>
      </c>
      <c r="B7" s="15">
        <f>IFERROR(AVERAGE('Takings'!$H$5:$H$104),0)</f>
        <v/>
      </c>
    </row>
    <row r="8">
      <c r="A8" s="16" t="inlineStr">
        <is>
          <t>Number of Sausage Entries</t>
        </is>
      </c>
      <c r="B8" s="18">
        <f>COUNTIF('Takings'!$E$5:$E$104,"Sausage")</f>
        <v/>
      </c>
    </row>
    <row r="9">
      <c r="A9" s="14" t="inlineStr">
        <is>
          <t>Net Margin Percentage</t>
        </is>
      </c>
      <c r="B9" s="19">
        <f>IFERROR(IF($B$3=0,0,$B$6/$B$3),0)</f>
        <v/>
      </c>
    </row>
    <row r="10"/>
    <row r="11">
      <c r="A11" s="3" t="inlineStr">
        <is>
          <t>Payment Method</t>
        </is>
      </c>
      <c r="B11" s="3" t="inlineStr">
        <is>
          <t>% of Entries</t>
        </is>
      </c>
      <c r="D11" s="3" t="inlineStr">
        <is>
          <t>Product</t>
        </is>
      </c>
      <c r="E11" s="3" t="inlineStr">
        <is>
          <t>Quantity Sold</t>
        </is>
      </c>
    </row>
    <row r="12">
      <c r="A12" s="20" t="inlineStr">
        <is>
          <t>Cash</t>
        </is>
      </c>
      <c r="B12" s="21">
        <f>IFERROR(COUNTIF('Takings'!$I$5:$I$104,A12)/COUNTA('Takings'!$I$5:$I$104),0)</f>
        <v/>
      </c>
      <c r="D12" s="20" t="inlineStr">
        <is>
          <t>Sausage</t>
        </is>
      </c>
      <c r="E12" s="22">
        <f>SUMIF('Takings'!$E$5:$E$104,D12,'Takings'!$G$5:$G$104)</f>
        <v/>
      </c>
    </row>
    <row r="13">
      <c r="A13" s="23" t="inlineStr">
        <is>
          <t>EFTPOS</t>
        </is>
      </c>
      <c r="B13" s="21">
        <f>IFERROR(COUNTIF('Takings'!$I$5:$I$104,A13)/COUNTA('Takings'!$I$5:$I$104),0)</f>
        <v/>
      </c>
      <c r="D13" s="23" t="inlineStr">
        <is>
          <t>Bread</t>
        </is>
      </c>
      <c r="E13" s="22">
        <f>SUMIF('Takings'!$E$5:$E$104,D13,'Takings'!$G$5:$G$104)</f>
        <v/>
      </c>
    </row>
    <row r="14">
      <c r="A14" s="20" t="inlineStr">
        <is>
          <t>Online</t>
        </is>
      </c>
      <c r="B14" s="21">
        <f>IFERROR(COUNTIF('Takings'!$I$5:$I$104,A14)/COUNTA('Takings'!$I$5:$I$104),0)</f>
        <v/>
      </c>
      <c r="D14" s="20" t="inlineStr">
        <is>
          <t>Drink</t>
        </is>
      </c>
      <c r="E14" s="22">
        <f>SUMIF('Takings'!$E$5:$E$104,D14,'Takings'!$G$5:$G$104)</f>
        <v/>
      </c>
    </row>
    <row r="15">
      <c r="D15" s="23" t="inlineStr">
        <is>
          <t>Combo</t>
        </is>
      </c>
      <c r="E15" s="22">
        <f>SUMIF('Takings'!$E$5:$E$104,D15,'Takings'!$G$5:$G$104)</f>
        <v/>
      </c>
    </row>
    <row r="16">
      <c r="D16" s="20" t="inlineStr">
        <is>
          <t>Donation</t>
        </is>
      </c>
      <c r="E16" s="22">
        <f>SUMIF('Takings'!$E$5:$E$104,D16,'Takings'!$G$5:$G$104)</f>
        <v/>
      </c>
    </row>
  </sheetData>
  <mergeCells count="1"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0F766E"/>
    <outlinePr summaryBelow="1" summaryRight="1"/>
    <pageSetUpPr/>
  </sheetPr>
  <dimension ref="A1:G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62" customWidth="1" min="2" max="2"/>
    <col width="42" customWidth="1" min="3" max="3"/>
    <col width="4" customWidth="1" min="4" max="4"/>
    <col width="18" customWidth="1" min="5" max="5"/>
    <col width="4" customWidth="1" min="6" max="6"/>
    <col width="18" customWidth="1" min="7" max="7"/>
  </cols>
  <sheetData>
    <row r="1" ht="26" customHeight="1">
      <c r="A1" s="1" t="inlineStr">
        <is>
          <t>PTA Sausage Sizzle Setup and Guidance</t>
        </is>
      </c>
    </row>
    <row r="2" ht="32" customHeight="1">
      <c r="A2" s="24" t="inlineStr">
        <is>
          <t>GST Rate</t>
        </is>
      </c>
      <c r="B2" s="25" t="n">
        <v>0.15</v>
      </c>
      <c r="C2" s="26" t="inlineStr">
        <is>
          <t>Editable rate. Confirm fundraising GST treatment with the PTA treasurer or Inland Revenue guidance.</t>
        </is>
      </c>
    </row>
    <row r="3">
      <c r="A3" s="27" t="inlineStr">
        <is>
          <t>Product Price Reference</t>
        </is>
      </c>
      <c r="E3" s="27" t="inlineStr">
        <is>
          <t>Payment Methods</t>
        </is>
      </c>
      <c r="G3" s="27" t="inlineStr">
        <is>
          <t>GST Treatments</t>
        </is>
      </c>
    </row>
    <row r="4">
      <c r="A4" s="28" t="inlineStr">
        <is>
          <t>Product</t>
        </is>
      </c>
      <c r="B4" s="28" t="inlineStr">
        <is>
          <t>Unit Price (NZD)</t>
        </is>
      </c>
      <c r="C4" s="28" t="inlineStr">
        <is>
          <t>Default GST Treatment</t>
        </is>
      </c>
      <c r="E4" s="28" t="inlineStr">
        <is>
          <t>Payment Method</t>
        </is>
      </c>
      <c r="G4" s="28" t="inlineStr">
        <is>
          <t>GST Treatment</t>
        </is>
      </c>
    </row>
    <row r="5">
      <c r="A5" s="29" t="inlineStr">
        <is>
          <t>Sausage</t>
        </is>
      </c>
      <c r="B5" s="30" t="n">
        <v>2.5</v>
      </c>
      <c r="C5" s="6" t="inlineStr">
        <is>
          <t>Taxable</t>
        </is>
      </c>
      <c r="E5" s="6" t="inlineStr">
        <is>
          <t>Cash</t>
        </is>
      </c>
      <c r="G5" s="6" t="inlineStr">
        <is>
          <t>Taxable</t>
        </is>
      </c>
    </row>
    <row r="6">
      <c r="A6" s="31" t="inlineStr">
        <is>
          <t>Bread</t>
        </is>
      </c>
      <c r="B6" s="30" t="n">
        <v>0.5</v>
      </c>
      <c r="C6" s="6" t="inlineStr">
        <is>
          <t>Taxable</t>
        </is>
      </c>
      <c r="E6" s="6" t="inlineStr">
        <is>
          <t>EFTPOS</t>
        </is>
      </c>
      <c r="G6" s="6" t="inlineStr">
        <is>
          <t>Zero-rated</t>
        </is>
      </c>
    </row>
    <row r="7">
      <c r="A7" s="29" t="inlineStr">
        <is>
          <t>Drink</t>
        </is>
      </c>
      <c r="B7" s="30" t="n">
        <v>2</v>
      </c>
      <c r="C7" s="6" t="inlineStr">
        <is>
          <t>Taxable</t>
        </is>
      </c>
      <c r="E7" s="6" t="inlineStr">
        <is>
          <t>Online</t>
        </is>
      </c>
      <c r="G7" s="6" t="inlineStr">
        <is>
          <t>Exempt</t>
        </is>
      </c>
    </row>
    <row r="8">
      <c r="A8" s="31" t="inlineStr">
        <is>
          <t>Combo</t>
        </is>
      </c>
      <c r="B8" s="30" t="n">
        <v>5</v>
      </c>
      <c r="C8" s="6" t="inlineStr">
        <is>
          <t>Taxable</t>
        </is>
      </c>
    </row>
    <row r="9">
      <c r="A9" s="29" t="inlineStr">
        <is>
          <t>Donation</t>
        </is>
      </c>
      <c r="B9" s="30" t="n">
        <v>0</v>
      </c>
      <c r="C9" s="6" t="inlineStr">
        <is>
          <t>Exempt</t>
        </is>
      </c>
    </row>
    <row r="10"/>
    <row r="11"/>
    <row r="12">
      <c r="A12" s="28" t="inlineStr">
        <is>
          <t>Guidance</t>
        </is>
      </c>
      <c r="B12" s="28" t="inlineStr">
        <is>
          <t>PTA record-keeping note</t>
        </is>
      </c>
    </row>
    <row r="13" ht="32" customHeight="1">
      <c r="A13" s="16" t="inlineStr">
        <is>
          <t>Records</t>
        </is>
      </c>
      <c r="B13" s="32" t="inlineStr">
        <is>
          <t>Retain receipts, cash-up sheets and supporting records for seven years.</t>
        </is>
      </c>
    </row>
    <row r="14" ht="32" customHeight="1">
      <c r="A14" s="14" t="inlineStr">
        <is>
          <t>Reconciliation</t>
        </is>
      </c>
      <c r="B14" s="33" t="inlineStr">
        <is>
          <t>Reconcile cash, EFTPOS and online totals after each event and investigate differences promptly.</t>
        </is>
      </c>
    </row>
    <row r="15" ht="32" customHeight="1">
      <c r="A15" s="16" t="inlineStr">
        <is>
          <t>GST</t>
        </is>
      </c>
      <c r="B15" s="32" t="inlineStr">
        <is>
          <t>Confirm whether the PTA is GST-registered and confirm GST treatment with the treasurer or Inland Revenue guidance.</t>
        </is>
      </c>
    </row>
  </sheetData>
  <autoFilter ref="A4:C9"/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2026-09-08T21:51:06Z</dcterms:created>
  <dcterms:modified xmlns:dcterms="http://purl.org/dc/terms/" xmlns:xsi="http://www.w3.org/2001/XMLSchema-instance" xsi:type="dcterms:W3CDTF">2026-09-08T21:51:06Z</dcterms:modified>
</cp:coreProperties>
</file>