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attels Register"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1">
    <numFmt numFmtId="164" formatCode="$#,##0.00"/>
  </numFmts>
  <fonts count="6">
    <font>
      <name val="Calibri"/>
      <family val="2"/>
      <color theme="1"/>
      <sz val="11"/>
      <scheme val="minor"/>
    </font>
    <font>
      <name val="Calibri"/>
      <b val="1"/>
      <color rgb="000F766E"/>
      <sz val="16"/>
    </font>
    <font>
      <name val="Calibri"/>
      <b val="1"/>
      <sz val="10"/>
    </font>
    <font>
      <name val="Calibri"/>
      <sz val="10"/>
    </font>
    <font>
      <name val="Calibri"/>
      <b val="1"/>
      <color rgb="00FFFFFF"/>
      <sz val="11"/>
    </font>
    <font>
      <b val="1"/>
      <color rgb="00FFFFFF"/>
    </font>
  </fonts>
  <fills count="7">
    <fill>
      <patternFill/>
    </fill>
    <fill>
      <patternFill patternType="gray125"/>
    </fill>
    <fill>
      <patternFill patternType="solid">
        <fgColor rgb="00FFFBEB"/>
      </patternFill>
    </fill>
    <fill>
      <patternFill patternType="solid">
        <fgColor rgb="0014B8A6"/>
      </patternFill>
    </fill>
    <fill>
      <patternFill patternType="solid">
        <fgColor rgb="000F766E"/>
      </patternFill>
    </fill>
    <fill>
      <patternFill patternType="solid">
        <fgColor rgb="00F0FDFA"/>
      </patternFill>
    </fill>
    <fill>
      <patternFill patternType="solid">
        <fgColor rgb="00FFFFFF"/>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7">
    <xf numFmtId="0" fontId="0" fillId="0" borderId="0" pivotButton="0" quotePrefix="0" xfId="0"/>
    <xf numFmtId="0" fontId="1" fillId="0" borderId="0" applyAlignment="1" pivotButton="0" quotePrefix="0" xfId="0">
      <alignment horizontal="center" vertical="center" wrapText="1"/>
    </xf>
    <xf numFmtId="0" fontId="4" fillId="3" borderId="0" pivotButton="0" quotePrefix="0" xfId="0"/>
    <xf numFmtId="0" fontId="2" fillId="0" borderId="0" pivotButton="0" quotePrefix="0" xfId="0"/>
    <xf numFmtId="0" fontId="3" fillId="2" borderId="1" pivotButton="0" quotePrefix="0" xfId="0"/>
    <xf numFmtId="0" fontId="0" fillId="2" borderId="1" pivotButton="0" quotePrefix="0" xfId="0"/>
    <xf numFmtId="0" fontId="0" fillId="0" borderId="1" pivotButton="0" quotePrefix="0" xfId="0"/>
    <xf numFmtId="9" fontId="0" fillId="0" borderId="1" pivotButton="0" quotePrefix="0" xfId="0"/>
    <xf numFmtId="164" fontId="0" fillId="2" borderId="1" pivotButton="0" quotePrefix="0" xfId="0"/>
    <xf numFmtId="0" fontId="4" fillId="4" borderId="1"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164" fontId="0" fillId="5" borderId="1" pivotButton="0" quotePrefix="0" xfId="0"/>
    <xf numFmtId="9" fontId="0" fillId="5" borderId="1" pivotButton="0" quotePrefix="0" xfId="0"/>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164" fontId="0" fillId="0" borderId="1" pivotButton="0" quotePrefix="0" xfId="0"/>
    <xf numFmtId="0" fontId="5" fillId="3" borderId="1" pivotButton="0" quotePrefix="0" xfId="0"/>
    <xf numFmtId="164" fontId="5" fillId="3" borderId="1" pivotButton="0" quotePrefix="0" xfId="0"/>
    <xf numFmtId="9" fontId="0" fillId="0" borderId="0" pivotButton="0" quotePrefix="0" xfId="0"/>
    <xf numFmtId="1" fontId="0" fillId="5" borderId="1" pivotButton="0" quotePrefix="0" xfId="0"/>
    <xf numFmtId="0" fontId="4" fillId="4" borderId="0" applyAlignment="1" pivotButton="0" quotePrefix="0" xfId="0">
      <alignment horizontal="center" vertical="center" wrapText="1"/>
    </xf>
    <xf numFmtId="0" fontId="4" fillId="3" borderId="1" applyAlignment="1" pivotButton="0" quotePrefix="0" xfId="0">
      <alignment horizontal="center" vertical="center" wrapText="1"/>
    </xf>
    <xf numFmtId="0" fontId="0" fillId="6" borderId="1" pivotButton="0" quotePrefix="0" xfId="0"/>
    <xf numFmtId="0" fontId="0" fillId="5" borderId="1" pivotButton="0" quotePrefix="0" xfId="0"/>
    <xf numFmtId="0" fontId="2"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dxfs count="2">
    <dxf>
      <font>
        <b val="1"/>
        <color rgb="00DC2626"/>
      </font>
      <fill>
        <patternFill patternType="solid">
          <fgColor rgb="00FDE68A"/>
        </patternFill>
      </fill>
    </dxf>
    <dxf>
      <fill>
        <patternFill patternType="solid">
          <fgColor rgb="00FCA5A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Chattels Cost by Category</a:t>
            </a:r>
          </a:p>
        </rich>
      </tx>
    </title>
    <plotArea>
      <pieChart>
        <varyColors val="1"/>
        <ser>
          <idx val="0"/>
          <order val="0"/>
          <spPr>
            <a:ln xmlns:a="http://schemas.openxmlformats.org/drawingml/2006/main">
              <a:prstDash val="solid"/>
            </a:ln>
          </spPr>
          <cat>
            <numRef>
              <f>'Summary Dashboard'!$A$13:$A$21</f>
            </numRef>
          </cat>
          <val>
            <numRef>
              <f>'Summary Dashboard'!$B$13:$B$21</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Annual Depreciation by Chattel</a:t>
            </a:r>
          </a:p>
        </rich>
      </tx>
    </title>
    <plotArea>
      <barChart>
        <barDir val="col"/>
        <grouping val="clustered"/>
        <ser>
          <idx val="0"/>
          <order val="0"/>
          <tx>
            <strRef>
              <f>'Summary Dashboard'!F12</f>
            </strRef>
          </tx>
          <spPr>
            <a:solidFill xmlns:a="http://schemas.openxmlformats.org/drawingml/2006/main">
              <a:srgbClr val="0F766E"/>
            </a:solidFill>
            <a:ln xmlns:a="http://schemas.openxmlformats.org/drawingml/2006/main">
              <a:prstDash val="solid"/>
            </a:ln>
          </spPr>
          <cat>
            <numRef>
              <f>'Summary Dashboard'!$E$13:$E$21</f>
            </numRef>
          </cat>
          <val>
            <numRef>
              <f>'Summary Dashboard'!$F$13:$F$21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Chattel</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Depreciation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15</row>
      <rowOff>0</rowOff>
    </from>
    <ext cx="504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15</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22"/>
  <sheetViews>
    <sheetView workbookViewId="0">
      <pane ySplit="8" topLeftCell="A9" activePane="bottomLeft" state="frozen"/>
      <selection pane="bottomLeft" activeCell="A1" sqref="A1"/>
    </sheetView>
  </sheetViews>
  <sheetFormatPr baseColWidth="8" defaultRowHeight="15"/>
  <cols>
    <col width="9" customWidth="1" min="1" max="1"/>
    <col width="28" customWidth="1" min="2" max="2"/>
    <col width="18" customWidth="1" min="3" max="3"/>
    <col width="15" customWidth="1" min="4" max="4"/>
    <col width="12" customWidth="1" min="5" max="5"/>
    <col width="11" customWidth="1" min="6" max="6"/>
    <col width="15" customWidth="1" min="7" max="7"/>
    <col width="18" customWidth="1" min="8" max="8"/>
    <col width="15" customWidth="1" min="9" max="9"/>
    <col width="20" customWidth="1" min="10" max="10"/>
    <col width="18" customWidth="1" min="11" max="11"/>
    <col width="20" customWidth="1" min="13" max="13"/>
    <col width="10" customWidth="1" min="14" max="14"/>
  </cols>
  <sheetData>
    <row r="1" ht="26" customHeight="1">
      <c r="A1" s="1" t="inlineStr">
        <is>
          <t>Rental Property Chattels Depreciation Register</t>
        </is>
      </c>
    </row>
    <row r="2">
      <c r="M2" s="2" t="inlineStr">
        <is>
          <t>Category</t>
        </is>
      </c>
      <c r="N2" s="2" t="inlineStr">
        <is>
          <t>DV Rate</t>
        </is>
      </c>
    </row>
    <row r="3">
      <c r="A3" s="3" t="inlineStr">
        <is>
          <t>Property Address:</t>
        </is>
      </c>
      <c r="B3" s="4" t="inlineStr">
        <is>
          <t>24 Fifteenth Avenue, Tauranga 3110</t>
        </is>
      </c>
      <c r="D3" s="3" t="inlineStr">
        <is>
          <t>Depreciation Method:</t>
        </is>
      </c>
      <c r="E3" s="5" t="inlineStr">
        <is>
          <t>Diminishing Value (DV)</t>
        </is>
      </c>
      <c r="M3" s="6" t="inlineStr">
        <is>
          <t>Stove/Oven</t>
        </is>
      </c>
      <c r="N3" s="7" t="n">
        <v>0.2</v>
      </c>
    </row>
    <row r="4">
      <c r="A4" s="3" t="inlineStr">
        <is>
          <t>Owner:</t>
        </is>
      </c>
      <c r="B4" s="4" t="inlineStr">
        <is>
          <t>Hemi Ngata</t>
        </is>
      </c>
      <c r="D4" s="3" t="inlineStr">
        <is>
          <t>Low-value threshold ($):</t>
        </is>
      </c>
      <c r="E4" s="8" t="n">
        <v>1000</v>
      </c>
      <c r="M4" s="6" t="inlineStr">
        <is>
          <t>Carpet</t>
        </is>
      </c>
      <c r="N4" s="7" t="n">
        <v>0.33</v>
      </c>
    </row>
    <row r="5">
      <c r="A5" s="3" t="inlineStr">
        <is>
          <t>IRD Number:</t>
        </is>
      </c>
      <c r="B5" s="4" t="inlineStr">
        <is>
          <t>123-456-789</t>
        </is>
      </c>
      <c r="M5" s="6" t="inlineStr">
        <is>
          <t>Curtains/Blinds</t>
        </is>
      </c>
      <c r="N5" s="7" t="n">
        <v>0.33</v>
      </c>
    </row>
    <row r="6">
      <c r="A6" s="3" t="inlineStr">
        <is>
          <t>Valuation Date:</t>
        </is>
      </c>
      <c r="B6" s="4" t="inlineStr">
        <is>
          <t>01/04/2026</t>
        </is>
      </c>
      <c r="M6" s="6" t="inlineStr">
        <is>
          <t>Heat Pump</t>
        </is>
      </c>
      <c r="N6" s="7" t="n">
        <v>0.2</v>
      </c>
    </row>
    <row r="7">
      <c r="M7" s="6" t="inlineStr">
        <is>
          <t>Hot Water Cylinder</t>
        </is>
      </c>
      <c r="N7" s="7" t="n">
        <v>0.2</v>
      </c>
    </row>
    <row r="8">
      <c r="A8" s="9" t="inlineStr">
        <is>
          <t>Item No</t>
        </is>
      </c>
      <c r="B8" s="9" t="inlineStr">
        <is>
          <t>Chattel Description</t>
        </is>
      </c>
      <c r="C8" s="9" t="inlineStr">
        <is>
          <t>Category</t>
        </is>
      </c>
      <c r="D8" s="9" t="inlineStr">
        <is>
          <t>Purchase Date</t>
        </is>
      </c>
      <c r="E8" s="9" t="inlineStr">
        <is>
          <t>Cost ($)</t>
        </is>
      </c>
      <c r="F8" s="9" t="inlineStr">
        <is>
          <t>DV Rate (%)</t>
        </is>
      </c>
      <c r="G8" s="9" t="inlineStr">
        <is>
          <t>Opening Value ($)</t>
        </is>
      </c>
      <c r="H8" s="9" t="inlineStr">
        <is>
          <t>Annual Depreciation ($)</t>
        </is>
      </c>
      <c r="I8" s="9" t="inlineStr">
        <is>
          <t>Closing Value ($)</t>
        </is>
      </c>
      <c r="J8" s="9" t="inlineStr">
        <is>
          <t>Accumulated Depreciation ($)</t>
        </is>
      </c>
      <c r="K8" s="9" t="inlineStr">
        <is>
          <t>Low-Value Alert</t>
        </is>
      </c>
      <c r="M8" s="6" t="inlineStr">
        <is>
          <t>Dishwasher</t>
        </is>
      </c>
      <c r="N8" s="7" t="n">
        <v>0.2</v>
      </c>
    </row>
    <row r="9">
      <c r="A9" s="10" t="n">
        <v>1</v>
      </c>
      <c r="B9" s="11" t="inlineStr">
        <is>
          <t>Freestanding Stove/Oven</t>
        </is>
      </c>
      <c r="C9" s="10" t="inlineStr">
        <is>
          <t>Stove/Oven</t>
        </is>
      </c>
      <c r="D9" s="10" t="inlineStr">
        <is>
          <t>05/04/2026</t>
        </is>
      </c>
      <c r="E9" s="12" t="n">
        <v>1450</v>
      </c>
      <c r="F9" s="13">
        <f>IFERROR(VLOOKUP(C9,$M$3:$N$11,2,0),0)</f>
        <v/>
      </c>
      <c r="G9" s="12">
        <f>E9</f>
        <v/>
      </c>
      <c r="H9" s="12">
        <f>ROUND(G9*F9,2)</f>
        <v/>
      </c>
      <c r="I9" s="12">
        <f>ROUND(G9-H9,2)</f>
        <v/>
      </c>
      <c r="J9" s="12">
        <f>ROUND(E9-I9,2)</f>
        <v/>
      </c>
      <c r="K9" s="10">
        <f>IF(I9&lt;$E$4,"Consider write-off","")</f>
        <v/>
      </c>
      <c r="M9" s="6" t="inlineStr">
        <is>
          <t>Refrigerator</t>
        </is>
      </c>
      <c r="N9" s="7" t="n">
        <v>0.2</v>
      </c>
    </row>
    <row r="10">
      <c r="A10" s="14" t="n">
        <v>2</v>
      </c>
      <c r="B10" s="15" t="inlineStr">
        <is>
          <t>Lounge Carpet</t>
        </is>
      </c>
      <c r="C10" s="14" t="inlineStr">
        <is>
          <t>Carpet</t>
        </is>
      </c>
      <c r="D10" s="14" t="inlineStr">
        <is>
          <t>05/04/2026</t>
        </is>
      </c>
      <c r="E10" s="8" t="n">
        <v>2200</v>
      </c>
      <c r="F10" s="7">
        <f>IFERROR(VLOOKUP(C10,$M$3:$N$11,2,0),0)</f>
        <v/>
      </c>
      <c r="G10" s="16">
        <f>E10</f>
        <v/>
      </c>
      <c r="H10" s="16">
        <f>ROUND(G10*F10,2)</f>
        <v/>
      </c>
      <c r="I10" s="16">
        <f>ROUND(G10-H10,2)</f>
        <v/>
      </c>
      <c r="J10" s="16">
        <f>ROUND(E10-I10,2)</f>
        <v/>
      </c>
      <c r="K10" s="14">
        <f>IF(I10&lt;$E$4,"Consider write-off","")</f>
        <v/>
      </c>
      <c r="M10" s="6" t="inlineStr">
        <is>
          <t>Smoke Alarms</t>
        </is>
      </c>
      <c r="N10" s="7" t="n">
        <v>0.33</v>
      </c>
    </row>
    <row r="11">
      <c r="A11" s="10" t="n">
        <v>3</v>
      </c>
      <c r="B11" s="11" t="inlineStr">
        <is>
          <t>Bedroom Curtains</t>
        </is>
      </c>
      <c r="C11" s="10" t="inlineStr">
        <is>
          <t>Curtains/Blinds</t>
        </is>
      </c>
      <c r="D11" s="10" t="inlineStr">
        <is>
          <t>05/04/2026</t>
        </is>
      </c>
      <c r="E11" s="12" t="n">
        <v>680</v>
      </c>
      <c r="F11" s="13">
        <f>IFERROR(VLOOKUP(C11,$M$3:$N$11,2,0),0)</f>
        <v/>
      </c>
      <c r="G11" s="12">
        <f>E11</f>
        <v/>
      </c>
      <c r="H11" s="12">
        <f>ROUND(G11*F11,2)</f>
        <v/>
      </c>
      <c r="I11" s="12">
        <f>ROUND(G11-H11,2)</f>
        <v/>
      </c>
      <c r="J11" s="12">
        <f>ROUND(E11-I11,2)</f>
        <v/>
      </c>
      <c r="K11" s="10">
        <f>IF(I11&lt;$E$4,"Consider write-off","")</f>
        <v/>
      </c>
      <c r="M11" s="6" t="inlineStr">
        <is>
          <t>Light Fittings</t>
        </is>
      </c>
      <c r="N11" s="7" t="n">
        <v>0.33</v>
      </c>
    </row>
    <row r="12">
      <c r="A12" s="14" t="n">
        <v>4</v>
      </c>
      <c r="B12" s="15" t="inlineStr">
        <is>
          <t>Daikin Heat Pump</t>
        </is>
      </c>
      <c r="C12" s="14" t="inlineStr">
        <is>
          <t>Heat Pump</t>
        </is>
      </c>
      <c r="D12" s="14" t="inlineStr">
        <is>
          <t>05/04/2026</t>
        </is>
      </c>
      <c r="E12" s="8" t="n">
        <v>2850</v>
      </c>
      <c r="F12" s="7">
        <f>IFERROR(VLOOKUP(C12,$M$3:$N$11,2,0),0)</f>
        <v/>
      </c>
      <c r="G12" s="16">
        <f>E12</f>
        <v/>
      </c>
      <c r="H12" s="16">
        <f>ROUND(G12*F12,2)</f>
        <v/>
      </c>
      <c r="I12" s="16">
        <f>ROUND(G12-H12,2)</f>
        <v/>
      </c>
      <c r="J12" s="16">
        <f>ROUND(E12-I12,2)</f>
        <v/>
      </c>
      <c r="K12" s="14">
        <f>IF(I12&lt;$E$4,"Consider write-off","")</f>
        <v/>
      </c>
    </row>
    <row r="13">
      <c r="A13" s="10" t="n">
        <v>5</v>
      </c>
      <c r="B13" s="11" t="inlineStr">
        <is>
          <t>Hot Water Cylinder</t>
        </is>
      </c>
      <c r="C13" s="10" t="inlineStr">
        <is>
          <t>Hot Water Cylinder</t>
        </is>
      </c>
      <c r="D13" s="10" t="inlineStr">
        <is>
          <t>05/04/2026</t>
        </is>
      </c>
      <c r="E13" s="12" t="n">
        <v>1750</v>
      </c>
      <c r="F13" s="13">
        <f>IFERROR(VLOOKUP(C13,$M$3:$N$11,2,0),0)</f>
        <v/>
      </c>
      <c r="G13" s="12">
        <f>E13</f>
        <v/>
      </c>
      <c r="H13" s="12">
        <f>ROUND(G13*F13,2)</f>
        <v/>
      </c>
      <c r="I13" s="12">
        <f>ROUND(G13-H13,2)</f>
        <v/>
      </c>
      <c r="J13" s="12">
        <f>ROUND(E13-I13,2)</f>
        <v/>
      </c>
      <c r="K13" s="10">
        <f>IF(I13&lt;$E$4,"Consider write-off","")</f>
        <v/>
      </c>
    </row>
    <row r="14">
      <c r="A14" s="14" t="n">
        <v>6</v>
      </c>
      <c r="B14" s="15" t="inlineStr">
        <is>
          <t>Dishwasher</t>
        </is>
      </c>
      <c r="C14" s="14" t="inlineStr">
        <is>
          <t>Dishwasher</t>
        </is>
      </c>
      <c r="D14" s="14" t="inlineStr">
        <is>
          <t>05/04/2026</t>
        </is>
      </c>
      <c r="E14" s="8" t="n">
        <v>890</v>
      </c>
      <c r="F14" s="7">
        <f>IFERROR(VLOOKUP(C14,$M$3:$N$11,2,0),0)</f>
        <v/>
      </c>
      <c r="G14" s="16">
        <f>E14</f>
        <v/>
      </c>
      <c r="H14" s="16">
        <f>ROUND(G14*F14,2)</f>
        <v/>
      </c>
      <c r="I14" s="16">
        <f>ROUND(G14-H14,2)</f>
        <v/>
      </c>
      <c r="J14" s="16">
        <f>ROUND(E14-I14,2)</f>
        <v/>
      </c>
      <c r="K14" s="14">
        <f>IF(I14&lt;$E$4,"Consider write-off","")</f>
        <v/>
      </c>
    </row>
    <row r="15">
      <c r="A15" s="10" t="n">
        <v>7</v>
      </c>
      <c r="B15" s="11" t="inlineStr">
        <is>
          <t>Refrigerator</t>
        </is>
      </c>
      <c r="C15" s="10" t="inlineStr">
        <is>
          <t>Refrigerator</t>
        </is>
      </c>
      <c r="D15" s="10" t="inlineStr">
        <is>
          <t>05/04/2026</t>
        </is>
      </c>
      <c r="E15" s="12" t="n">
        <v>1100</v>
      </c>
      <c r="F15" s="13">
        <f>IFERROR(VLOOKUP(C15,$M$3:$N$11,2,0),0)</f>
        <v/>
      </c>
      <c r="G15" s="12">
        <f>E15</f>
        <v/>
      </c>
      <c r="H15" s="12">
        <f>ROUND(G15*F15,2)</f>
        <v/>
      </c>
      <c r="I15" s="12">
        <f>ROUND(G15-H15,2)</f>
        <v/>
      </c>
      <c r="J15" s="12">
        <f>ROUND(E15-I15,2)</f>
        <v/>
      </c>
      <c r="K15" s="10">
        <f>IF(I15&lt;$E$4,"Consider write-off","")</f>
        <v/>
      </c>
    </row>
    <row r="16">
      <c r="A16" s="14" t="n">
        <v>8</v>
      </c>
      <c r="B16" s="15" t="inlineStr">
        <is>
          <t>Hardwired Smoke Alarms (x4)</t>
        </is>
      </c>
      <c r="C16" s="14" t="inlineStr">
        <is>
          <t>Smoke Alarms</t>
        </is>
      </c>
      <c r="D16" s="14" t="inlineStr">
        <is>
          <t>05/04/2026</t>
        </is>
      </c>
      <c r="E16" s="8" t="n">
        <v>420</v>
      </c>
      <c r="F16" s="7">
        <f>IFERROR(VLOOKUP(C16,$M$3:$N$11,2,0),0)</f>
        <v/>
      </c>
      <c r="G16" s="16">
        <f>E16</f>
        <v/>
      </c>
      <c r="H16" s="16">
        <f>ROUND(G16*F16,2)</f>
        <v/>
      </c>
      <c r="I16" s="16">
        <f>ROUND(G16-H16,2)</f>
        <v/>
      </c>
      <c r="J16" s="16">
        <f>ROUND(E16-I16,2)</f>
        <v/>
      </c>
      <c r="K16" s="14">
        <f>IF(I16&lt;$E$4,"Consider write-off","")</f>
        <v/>
      </c>
    </row>
    <row r="17">
      <c r="A17" s="10" t="n">
        <v>9</v>
      </c>
      <c r="B17" s="11" t="inlineStr">
        <is>
          <t>Kitchen/Living Light Fittings</t>
        </is>
      </c>
      <c r="C17" s="10" t="inlineStr">
        <is>
          <t>Light Fittings</t>
        </is>
      </c>
      <c r="D17" s="10" t="inlineStr">
        <is>
          <t>05/04/2026</t>
        </is>
      </c>
      <c r="E17" s="12" t="n">
        <v>560</v>
      </c>
      <c r="F17" s="13">
        <f>IFERROR(VLOOKUP(C17,$M$3:$N$11,2,0),0)</f>
        <v/>
      </c>
      <c r="G17" s="12">
        <f>E17</f>
        <v/>
      </c>
      <c r="H17" s="12">
        <f>ROUND(G17*F17,2)</f>
        <v/>
      </c>
      <c r="I17" s="12">
        <f>ROUND(G17-H17,2)</f>
        <v/>
      </c>
      <c r="J17" s="12">
        <f>ROUND(E17-I17,2)</f>
        <v/>
      </c>
      <c r="K17" s="10">
        <f>IF(I17&lt;$E$4,"Consider write-off","")</f>
        <v/>
      </c>
    </row>
    <row r="18">
      <c r="A18" s="17" t="n"/>
      <c r="B18" s="17" t="inlineStr">
        <is>
          <t>TOTALS</t>
        </is>
      </c>
      <c r="C18" s="17" t="n"/>
      <c r="D18" s="17" t="n"/>
      <c r="E18" s="18">
        <f>SUM(E9:E17)</f>
        <v/>
      </c>
      <c r="F18" s="17" t="n"/>
      <c r="G18" s="17" t="n"/>
      <c r="H18" s="18">
        <f>SUM(H9:H17)</f>
        <v/>
      </c>
      <c r="I18" s="18">
        <f>SUM(I9:I17)</f>
        <v/>
      </c>
      <c r="J18" s="18">
        <f>SUM(J9:J17)</f>
        <v/>
      </c>
      <c r="K18" s="17" t="n"/>
    </row>
    <row r="19"/>
    <row r="20">
      <c r="B20" s="3" t="inlineStr">
        <is>
          <t>Number of chattels:</t>
        </is>
      </c>
      <c r="E20">
        <f>COUNTA(B9:B17)</f>
        <v/>
      </c>
    </row>
    <row r="21">
      <c r="B21" s="3" t="inlineStr">
        <is>
          <t>Average DV rate:</t>
        </is>
      </c>
      <c r="E21" s="19">
        <f>IFERROR(AVERAGE(F9:F17),0)</f>
        <v/>
      </c>
    </row>
    <row r="22">
      <c r="B22" s="3" t="inlineStr">
        <is>
          <t>Items below write-off threshold:</t>
        </is>
      </c>
      <c r="E22">
        <f>COUNTIF(K9:K17,"Consider write-off")</f>
        <v/>
      </c>
    </row>
  </sheetData>
  <mergeCells count="1">
    <mergeCell ref="A1:K1"/>
  </mergeCells>
  <conditionalFormatting sqref="K9:K17">
    <cfRule type="expression" priority="1" dxfId="0" stopIfTrue="1">
      <formula>K9&lt;&gt;""</formula>
    </cfRule>
  </conditionalFormatting>
  <conditionalFormatting sqref="I9:I17">
    <cfRule type="expression" priority="2" dxfId="1" stopIfTrue="1">
      <formula>I9&lt;=0</formula>
    </cfRule>
  </conditionalFormatting>
  <dataValidations count="1">
    <dataValidation sqref="C9:C17" showErrorMessage="1" showInputMessage="1" allowBlank="1" type="list">
      <formula1>=$M$3:$M$11</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26" customWidth="1" min="1" max="1"/>
    <col width="16" customWidth="1" min="2" max="2"/>
    <col width="20" customWidth="1" min="3" max="3"/>
    <col width="16" customWidth="1" min="4" max="4"/>
    <col width="28" customWidth="1" min="5" max="5"/>
    <col width="20" customWidth="1" min="6" max="6"/>
    <col width="18" customWidth="1" min="7" max="7"/>
  </cols>
  <sheetData>
    <row r="1" ht="26" customHeight="1">
      <c r="A1" s="1" t="inlineStr">
        <is>
          <t>Chattels Depreciation Summary Dashboard</t>
        </is>
      </c>
    </row>
    <row r="2"/>
    <row r="3">
      <c r="A3" s="3" t="inlineStr">
        <is>
          <t>Total Chattels Cost ($):</t>
        </is>
      </c>
      <c r="C3" s="12">
        <f>'Chattels Register'!E18</f>
        <v/>
      </c>
    </row>
    <row r="4">
      <c r="A4" s="3" t="inlineStr">
        <is>
          <t>Total Annual Depreciation ($):</t>
        </is>
      </c>
      <c r="C4" s="12">
        <f>'Chattels Register'!H18</f>
        <v/>
      </c>
    </row>
    <row r="5">
      <c r="A5" s="3" t="inlineStr">
        <is>
          <t>Total Closing Value ($):</t>
        </is>
      </c>
      <c r="C5" s="12">
        <f>'Chattels Register'!I18</f>
        <v/>
      </c>
    </row>
    <row r="6">
      <c r="A6" s="3" t="inlineStr">
        <is>
          <t>Total Accumulated Depreciation ($):</t>
        </is>
      </c>
      <c r="C6" s="12">
        <f>'Chattels Register'!J18</f>
        <v/>
      </c>
    </row>
    <row r="7">
      <c r="A7" s="3" t="inlineStr">
        <is>
          <t>Average DV Rate:</t>
        </is>
      </c>
      <c r="C7" s="13">
        <f>'Chattels Register'!E21</f>
        <v/>
      </c>
    </row>
    <row r="8">
      <c r="A8" s="3" t="inlineStr">
        <is>
          <t>Items Below Write-off Threshold:</t>
        </is>
      </c>
      <c r="C8" s="20">
        <f>'Chattels Register'!E22</f>
        <v/>
      </c>
    </row>
    <row r="9"/>
    <row r="10"/>
    <row r="11">
      <c r="A11" s="21" t="inlineStr">
        <is>
          <t>Category Breakdown</t>
        </is>
      </c>
      <c r="E11" s="21" t="inlineStr">
        <is>
          <t>Item Depreciation Overview</t>
        </is>
      </c>
    </row>
    <row r="12">
      <c r="A12" s="22" t="inlineStr">
        <is>
          <t>Category</t>
        </is>
      </c>
      <c r="B12" s="22" t="inlineStr">
        <is>
          <t>Total Cost ($)</t>
        </is>
      </c>
      <c r="C12" s="22" t="inlineStr">
        <is>
          <t>Total Closing Value ($)</t>
        </is>
      </c>
      <c r="E12" s="22" t="inlineStr">
        <is>
          <t>Chattel</t>
        </is>
      </c>
      <c r="F12" s="22" t="inlineStr">
        <is>
          <t>Annual Depreciation ($)</t>
        </is>
      </c>
      <c r="G12" s="22" t="inlineStr">
        <is>
          <t>Closing Value ($)</t>
        </is>
      </c>
    </row>
    <row r="13">
      <c r="A13" s="23" t="inlineStr">
        <is>
          <t>Stove/Oven</t>
        </is>
      </c>
      <c r="B13" s="16">
        <f>SUMIF('Chattels Register'!$C$9:$C$17,A13,'Chattels Register'!$E$9:$E$17)</f>
        <v/>
      </c>
      <c r="C13" s="16">
        <f>SUMIF('Chattels Register'!$C$9:$C$17,A13,'Chattels Register'!$I$9:$I$17)</f>
        <v/>
      </c>
      <c r="E13" s="6">
        <f>'Chattels Register'!B9</f>
        <v/>
      </c>
      <c r="F13" s="16">
        <f>'Chattels Register'!H9</f>
        <v/>
      </c>
      <c r="G13" s="16">
        <f>'Chattels Register'!I9</f>
        <v/>
      </c>
    </row>
    <row r="14">
      <c r="A14" s="24" t="inlineStr">
        <is>
          <t>Carpet</t>
        </is>
      </c>
      <c r="B14" s="16">
        <f>SUMIF('Chattels Register'!$C$9:$C$17,A14,'Chattels Register'!$E$9:$E$17)</f>
        <v/>
      </c>
      <c r="C14" s="16">
        <f>SUMIF('Chattels Register'!$C$9:$C$17,A14,'Chattels Register'!$I$9:$I$17)</f>
        <v/>
      </c>
      <c r="E14" s="6">
        <f>'Chattels Register'!B10</f>
        <v/>
      </c>
      <c r="F14" s="16">
        <f>'Chattels Register'!H10</f>
        <v/>
      </c>
      <c r="G14" s="16">
        <f>'Chattels Register'!I10</f>
        <v/>
      </c>
    </row>
    <row r="15">
      <c r="A15" s="23" t="inlineStr">
        <is>
          <t>Curtains/Blinds</t>
        </is>
      </c>
      <c r="B15" s="16">
        <f>SUMIF('Chattels Register'!$C$9:$C$17,A15,'Chattels Register'!$E$9:$E$17)</f>
        <v/>
      </c>
      <c r="C15" s="16">
        <f>SUMIF('Chattels Register'!$C$9:$C$17,A15,'Chattels Register'!$I$9:$I$17)</f>
        <v/>
      </c>
      <c r="E15" s="6">
        <f>'Chattels Register'!B11</f>
        <v/>
      </c>
      <c r="F15" s="16">
        <f>'Chattels Register'!H11</f>
        <v/>
      </c>
      <c r="G15" s="16">
        <f>'Chattels Register'!I11</f>
        <v/>
      </c>
    </row>
    <row r="16">
      <c r="A16" s="24" t="inlineStr">
        <is>
          <t>Heat Pump</t>
        </is>
      </c>
      <c r="B16" s="16">
        <f>SUMIF('Chattels Register'!$C$9:$C$17,A16,'Chattels Register'!$E$9:$E$17)</f>
        <v/>
      </c>
      <c r="C16" s="16">
        <f>SUMIF('Chattels Register'!$C$9:$C$17,A16,'Chattels Register'!$I$9:$I$17)</f>
        <v/>
      </c>
      <c r="E16" s="6">
        <f>'Chattels Register'!B12</f>
        <v/>
      </c>
      <c r="F16" s="16">
        <f>'Chattels Register'!H12</f>
        <v/>
      </c>
      <c r="G16" s="16">
        <f>'Chattels Register'!I12</f>
        <v/>
      </c>
    </row>
    <row r="17">
      <c r="A17" s="23" t="inlineStr">
        <is>
          <t>Hot Water Cylinder</t>
        </is>
      </c>
      <c r="B17" s="16">
        <f>SUMIF('Chattels Register'!$C$9:$C$17,A17,'Chattels Register'!$E$9:$E$17)</f>
        <v/>
      </c>
      <c r="C17" s="16">
        <f>SUMIF('Chattels Register'!$C$9:$C$17,A17,'Chattels Register'!$I$9:$I$17)</f>
        <v/>
      </c>
      <c r="E17" s="6">
        <f>'Chattels Register'!B13</f>
        <v/>
      </c>
      <c r="F17" s="16">
        <f>'Chattels Register'!H13</f>
        <v/>
      </c>
      <c r="G17" s="16">
        <f>'Chattels Register'!I13</f>
        <v/>
      </c>
    </row>
    <row r="18">
      <c r="A18" s="24" t="inlineStr">
        <is>
          <t>Dishwasher</t>
        </is>
      </c>
      <c r="B18" s="16">
        <f>SUMIF('Chattels Register'!$C$9:$C$17,A18,'Chattels Register'!$E$9:$E$17)</f>
        <v/>
      </c>
      <c r="C18" s="16">
        <f>SUMIF('Chattels Register'!$C$9:$C$17,A18,'Chattels Register'!$I$9:$I$17)</f>
        <v/>
      </c>
      <c r="E18" s="6">
        <f>'Chattels Register'!B14</f>
        <v/>
      </c>
      <c r="F18" s="16">
        <f>'Chattels Register'!H14</f>
        <v/>
      </c>
      <c r="G18" s="16">
        <f>'Chattels Register'!I14</f>
        <v/>
      </c>
    </row>
    <row r="19">
      <c r="A19" s="23" t="inlineStr">
        <is>
          <t>Refrigerator</t>
        </is>
      </c>
      <c r="B19" s="16">
        <f>SUMIF('Chattels Register'!$C$9:$C$17,A19,'Chattels Register'!$E$9:$E$17)</f>
        <v/>
      </c>
      <c r="C19" s="16">
        <f>SUMIF('Chattels Register'!$C$9:$C$17,A19,'Chattels Register'!$I$9:$I$17)</f>
        <v/>
      </c>
      <c r="E19" s="6">
        <f>'Chattels Register'!B15</f>
        <v/>
      </c>
      <c r="F19" s="16">
        <f>'Chattels Register'!H15</f>
        <v/>
      </c>
      <c r="G19" s="16">
        <f>'Chattels Register'!I15</f>
        <v/>
      </c>
    </row>
    <row r="20">
      <c r="A20" s="24" t="inlineStr">
        <is>
          <t>Smoke Alarms</t>
        </is>
      </c>
      <c r="B20" s="16">
        <f>SUMIF('Chattels Register'!$C$9:$C$17,A20,'Chattels Register'!$E$9:$E$17)</f>
        <v/>
      </c>
      <c r="C20" s="16">
        <f>SUMIF('Chattels Register'!$C$9:$C$17,A20,'Chattels Register'!$I$9:$I$17)</f>
        <v/>
      </c>
      <c r="E20" s="6">
        <f>'Chattels Register'!B16</f>
        <v/>
      </c>
      <c r="F20" s="16">
        <f>'Chattels Register'!H16</f>
        <v/>
      </c>
      <c r="G20" s="16">
        <f>'Chattels Register'!I16</f>
        <v/>
      </c>
    </row>
    <row r="21">
      <c r="A21" s="23" t="inlineStr">
        <is>
          <t>Light Fittings</t>
        </is>
      </c>
      <c r="B21" s="16">
        <f>SUMIF('Chattels Register'!$C$9:$C$17,A21,'Chattels Register'!$E$9:$E$17)</f>
        <v/>
      </c>
      <c r="C21" s="16">
        <f>SUMIF('Chattels Register'!$C$9:$C$17,A21,'Chattels Register'!$I$9:$I$17)</f>
        <v/>
      </c>
      <c r="E21" s="6">
        <f>'Chattels Register'!B17</f>
        <v/>
      </c>
      <c r="F21" s="16">
        <f>'Chattels Register'!H17</f>
        <v/>
      </c>
      <c r="G21" s="16">
        <f>'Chattels Register'!I17</f>
        <v/>
      </c>
    </row>
  </sheetData>
  <mergeCells count="3">
    <mergeCell ref="A1:F1"/>
    <mergeCell ref="A11:C11"/>
    <mergeCell ref="E11:G1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24" customWidth="1" min="1" max="1"/>
    <col width="90" customWidth="1" min="2" max="2"/>
  </cols>
  <sheetData>
    <row r="1" ht="26" customHeight="1">
      <c r="A1" s="1" t="inlineStr">
        <is>
          <t>Instructions - Rental Property Chattels Depreciation</t>
        </is>
      </c>
    </row>
    <row r="2"/>
    <row r="3" ht="55" customHeight="1">
      <c r="A3" s="25" t="inlineStr">
        <is>
          <t>Purpose</t>
        </is>
      </c>
      <c r="B3" s="26" t="inlineStr">
        <is>
          <t>This workbook helps New Zealand rental property owners track chattels (separate depreciable assets) and calculate depreciation using the Inland Revenue diminishing value (DV) method for tax purposes.</t>
        </is>
      </c>
    </row>
    <row r="4"/>
    <row r="5" ht="55" customHeight="1">
      <c r="A5" s="25" t="inlineStr">
        <is>
          <t>Chattels Register sheet</t>
        </is>
      </c>
      <c r="B5" s="26" t="inlineStr">
        <is>
          <t>Enter each chattel's description, category, purchase date and cost in the pale yellow input cells. The DV Rate is looked up automatically from the rate table (columns M:N) based on Category. Annual Depreciation, Closing Value and Accumulated Depreciation are calculated automatically.</t>
        </is>
      </c>
    </row>
    <row r="6"/>
    <row r="7" ht="55" customHeight="1">
      <c r="A7" s="25" t="inlineStr">
        <is>
          <t>Category dropdown</t>
        </is>
      </c>
      <c r="B7" s="26" t="inlineStr">
        <is>
          <t>Use the dropdown list in the Category column to select from the standard IRD chattel categories with their associated DV rates. Update the rate table if IRD publishes new determination rates.</t>
        </is>
      </c>
    </row>
    <row r="8"/>
    <row r="9" ht="55" customHeight="1">
      <c r="A9" s="25" t="inlineStr">
        <is>
          <t>Low-value alert</t>
        </is>
      </c>
      <c r="B9" s="26" t="inlineStr">
        <is>
          <t>Items whose Closing Value falls below the low-value threshold (cell E4, editable) are flagged 'Consider write-off' - these may qualify for an immediate deduction rather than ongoing depreciation.</t>
        </is>
      </c>
    </row>
    <row r="10"/>
    <row r="11" ht="55" customHeight="1">
      <c r="A11" s="25" t="inlineStr">
        <is>
          <t>Summary Dashboard sheet</t>
        </is>
      </c>
      <c r="B11" s="26" t="inlineStr">
        <is>
          <t>Shows key totals (cost, depreciation, closing value), a category cost breakdown pie chart, and a bar chart of annual depreciation per chattel. All figures update automatically from the Chattels Register.</t>
        </is>
      </c>
    </row>
    <row r="12"/>
    <row r="13" ht="55" customHeight="1">
      <c r="A13" s="25" t="inlineStr">
        <is>
          <t>Depreciation method</t>
        </is>
      </c>
      <c r="B13" s="26" t="inlineStr">
        <is>
          <t>The diminishing value method calculates each year's depreciation as Opening Value x DV Rate. For simplicity this workbook shows Year 1 only (Opening Value = Cost); roll forward Closing Value as next year's Opening Value for subsequent years.</t>
        </is>
      </c>
    </row>
    <row r="14"/>
    <row r="15" ht="55" customHeight="1">
      <c r="A15" s="25" t="inlineStr">
        <is>
          <t>Disclaimer</t>
        </is>
      </c>
      <c r="B15" s="26" t="inlineStr">
        <is>
          <t>This spreadsheet is a general guide only and does not constitute tax advice. Always confirm depreciation rates and chattel valuations with a qualified accountant or the current IRD determinations before filing your tax return.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2026-07-21T17:17:49Z</dcterms:created>
  <dcterms:modified xmlns:dcterms="http://purl.org/dc/terms/" xmlns:xsi="http://www.w3.org/2001/XMLSchema-instance" xsi:type="dcterms:W3CDTF">2026-07-21T17:17:49Z</dcterms:modified>
</cp:coreProperties>
</file>