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" sheetId="1" state="visible" r:id="rId1"/>
    <sheet xmlns:r="http://schemas.openxmlformats.org/officeDocument/2006/relationships" name="Expenses" sheetId="2" state="visible" r:id="rId2"/>
    <sheet xmlns:r="http://schemas.openxmlformats.org/officeDocument/2006/relationships" name="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374151"/>
      <sz val="10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0" fontId="3" fillId="6" borderId="1" applyAlignment="1" pivotButton="0" quotePrefix="0" xfId="0">
      <alignment horizontal="right" vertical="center"/>
    </xf>
    <xf numFmtId="165" fontId="3" fillId="6" borderId="1" pivotButton="0" quotePrefix="0" xfId="0"/>
    <xf numFmtId="0" fontId="4" fillId="0" borderId="0" pivotButton="0" quotePrefix="0" xfId="0"/>
    <xf numFmtId="165" fontId="0" fillId="0" borderId="0" pivotButton="0" quotePrefix="0" xfId="0"/>
    <xf numFmtId="0" fontId="3" fillId="6" borderId="1" applyAlignment="1" pivotButton="0" quotePrefix="0" xfId="0">
      <alignment horizontal="center" vertical="center" wrapText="1"/>
    </xf>
    <xf numFmtId="0" fontId="0" fillId="4" borderId="1" pivotButton="0" quotePrefix="0" xfId="0"/>
    <xf numFmtId="165" fontId="0" fillId="4" borderId="1" pivotButton="0" quotePrefix="0" xfId="0"/>
    <xf numFmtId="166" fontId="0" fillId="4" borderId="1" pivotButton="0" quotePrefix="0" xfId="0"/>
    <xf numFmtId="0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5" fillId="4" borderId="1" pivotButton="0" quotePrefix="0" xfId="0"/>
    <xf numFmtId="165" fontId="4" fillId="4" borderId="1" pivotButton="0" quotePrefix="0" xfId="0"/>
    <xf numFmtId="0" fontId="5" fillId="5" borderId="1" pivotButton="0" quotePrefix="0" xfId="0"/>
    <xf numFmtId="165" fontId="4" fillId="5" borderId="1" pivotButton="0" quotePrefix="0" xfId="0"/>
    <xf numFmtId="166" fontId="4" fillId="5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3" fillId="6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5"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1"/>
      </font>
      <fill>
        <patternFill patternType="solid">
          <fgColor rgb="00DCFCE7"/>
        </patternFill>
      </fill>
    </dxf>
    <dxf>
      <fill>
        <patternFill patternType="solid">
          <fgColor rgb="00FEF3C7"/>
        </patternFill>
      </fill>
    </dxf>
    <dxf>
      <font>
        <name val="Calibri"/>
        <b val="1"/>
        <color rgb="00DC2626"/>
        <sz val="11"/>
      </font>
    </dxf>
    <dxf>
      <font>
        <name val="Calibri"/>
        <b val="1"/>
        <color rgb="0022C55E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Expenses vs Net Profit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'Summary'!$A$22:$A$24</f>
            </numRef>
          </cat>
          <val>
            <numRef>
              <f>'Summary'!$B$22:$B$24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Breakdown by Category</a:t>
            </a:r>
          </a:p>
        </rich>
      </tx>
    </title>
    <plotArea>
      <pieChart>
        <varyColors val="1"/>
        <ser>
          <idx val="0"/>
          <order val="0"/>
          <tx>
            <strRef>
              <f>'Expenses'!B17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'Expenses'!$A$18:$A$26</f>
            </numRef>
          </cat>
          <val>
            <numRef>
              <f>'Expenses'!$B$18:$B$26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20" customWidth="1" min="3" max="3"/>
    <col width="28" customWidth="1" min="4" max="4"/>
    <col width="16" customWidth="1" min="5" max="5"/>
    <col width="12" customWidth="1" min="6" max="6"/>
    <col width="16" customWidth="1" min="7" max="7"/>
    <col width="15" customWidth="1" min="8" max="8"/>
  </cols>
  <sheetData>
    <row r="1">
      <c r="A1" s="1" t="inlineStr">
        <is>
          <t>Sole Trader Income Log 2026 — Manaia Creative Services</t>
        </is>
      </c>
    </row>
    <row r="2">
      <c r="A2" s="2" t="inlineStr">
        <is>
          <t>NZBN: 9429041234567     IRD/GST No: 123-456-789     GST Basis: Payments Basis     Xero-ready format</t>
        </is>
      </c>
    </row>
    <row r="3">
      <c r="A3" s="3" t="inlineStr">
        <is>
          <t>Date</t>
        </is>
      </c>
      <c r="B3" s="3" t="inlineStr">
        <is>
          <t>Invoice No.</t>
        </is>
      </c>
      <c r="C3" s="3" t="inlineStr">
        <is>
          <t>Client</t>
        </is>
      </c>
      <c r="D3" s="3" t="inlineStr">
        <is>
          <t>Description</t>
        </is>
      </c>
      <c r="E3" s="3" t="inlineStr">
        <is>
          <t>Amount (Excl GST)</t>
        </is>
      </c>
      <c r="F3" s="3" t="inlineStr">
        <is>
          <t>GST (15%)</t>
        </is>
      </c>
      <c r="G3" s="3" t="inlineStr">
        <is>
          <t>Total (Incl GST)</t>
        </is>
      </c>
      <c r="H3" s="3" t="inlineStr">
        <is>
          <t>Payment Status</t>
        </is>
      </c>
    </row>
    <row r="4">
      <c r="A4" s="4" t="inlineStr">
        <is>
          <t>05/01/2026</t>
        </is>
      </c>
      <c r="B4" s="5" t="inlineStr">
        <is>
          <t>INV-2026-001</t>
        </is>
      </c>
      <c r="C4" s="6" t="inlineStr">
        <is>
          <t>Aroha Digital Ltd</t>
        </is>
      </c>
      <c r="D4" s="6" t="inlineStr">
        <is>
          <t>Website design services</t>
        </is>
      </c>
      <c r="E4" s="7" t="n">
        <v>2200</v>
      </c>
      <c r="F4" s="8">
        <f>E4*0.15</f>
        <v/>
      </c>
      <c r="G4" s="8">
        <f>E4+F4</f>
        <v/>
      </c>
      <c r="H4" s="5" t="inlineStr">
        <is>
          <t>Paid</t>
        </is>
      </c>
    </row>
    <row r="5">
      <c r="A5" s="9" t="inlineStr">
        <is>
          <t>14/01/2026</t>
        </is>
      </c>
      <c r="B5" s="10" t="inlineStr">
        <is>
          <t>INV-2026-002</t>
        </is>
      </c>
      <c r="C5" s="11" t="inlineStr">
        <is>
          <t>Liam Construction</t>
        </is>
      </c>
      <c r="D5" s="11" t="inlineStr">
        <is>
          <t>Logo &amp; branding package</t>
        </is>
      </c>
      <c r="E5" s="7" t="n">
        <v>850</v>
      </c>
      <c r="F5" s="12">
        <f>E5*0.15</f>
        <v/>
      </c>
      <c r="G5" s="12">
        <f>E5+F5</f>
        <v/>
      </c>
      <c r="H5" s="10" t="inlineStr">
        <is>
          <t>Paid</t>
        </is>
      </c>
    </row>
    <row r="6">
      <c r="A6" s="4" t="inlineStr">
        <is>
          <t>28/01/2026</t>
        </is>
      </c>
      <c r="B6" s="5" t="inlineStr">
        <is>
          <t>INV-2026-003</t>
        </is>
      </c>
      <c r="C6" s="6" t="inlineStr">
        <is>
          <t>Charlotte Consulting</t>
        </is>
      </c>
      <c r="D6" s="6" t="inlineStr">
        <is>
          <t>Marketing collateral design</t>
        </is>
      </c>
      <c r="E6" s="7" t="n">
        <v>1450</v>
      </c>
      <c r="F6" s="8">
        <f>E6*0.15</f>
        <v/>
      </c>
      <c r="G6" s="8">
        <f>E6+F6</f>
        <v/>
      </c>
      <c r="H6" s="5" t="inlineStr">
        <is>
          <t>Unpaid</t>
        </is>
      </c>
    </row>
    <row r="7">
      <c r="A7" s="9" t="inlineStr">
        <is>
          <t>09/02/2026</t>
        </is>
      </c>
      <c r="B7" s="10" t="inlineStr">
        <is>
          <t>INV-2026-004</t>
        </is>
      </c>
      <c r="C7" s="11" t="inlineStr">
        <is>
          <t>Manaia Trust</t>
        </is>
      </c>
      <c r="D7" s="11" t="inlineStr">
        <is>
          <t>Annual report layout</t>
        </is>
      </c>
      <c r="E7" s="7" t="n">
        <v>3200</v>
      </c>
      <c r="F7" s="12">
        <f>E7*0.15</f>
        <v/>
      </c>
      <c r="G7" s="12">
        <f>E7+F7</f>
        <v/>
      </c>
      <c r="H7" s="10" t="inlineStr">
        <is>
          <t>Paid</t>
        </is>
      </c>
    </row>
    <row r="8">
      <c r="A8" s="4" t="inlineStr">
        <is>
          <t>21/02/2026</t>
        </is>
      </c>
      <c r="B8" s="5" t="inlineStr">
        <is>
          <t>INV-2026-005</t>
        </is>
      </c>
      <c r="C8" s="6" t="inlineStr">
        <is>
          <t>Sophie Events Ltd</t>
        </is>
      </c>
      <c r="D8" s="6" t="inlineStr">
        <is>
          <t>Event signage &amp; banners</t>
        </is>
      </c>
      <c r="E8" s="7" t="n">
        <v>980</v>
      </c>
      <c r="F8" s="8">
        <f>E8*0.15</f>
        <v/>
      </c>
      <c r="G8" s="8">
        <f>E8+F8</f>
        <v/>
      </c>
      <c r="H8" s="5" t="inlineStr">
        <is>
          <t>Overdue</t>
        </is>
      </c>
    </row>
    <row r="9">
      <c r="A9" s="9" t="inlineStr">
        <is>
          <t>06/03/2026</t>
        </is>
      </c>
      <c r="B9" s="10" t="inlineStr">
        <is>
          <t>INV-2026-006</t>
        </is>
      </c>
      <c r="C9" s="11" t="inlineStr">
        <is>
          <t>Hemi Landscaping</t>
        </is>
      </c>
      <c r="D9" s="11" t="inlineStr">
        <is>
          <t>Business card &amp; flyer design</t>
        </is>
      </c>
      <c r="E9" s="7" t="n">
        <v>420</v>
      </c>
      <c r="F9" s="12">
        <f>E9*0.15</f>
        <v/>
      </c>
      <c r="G9" s="12">
        <f>E9+F9</f>
        <v/>
      </c>
      <c r="H9" s="10" t="inlineStr">
        <is>
          <t>Paid</t>
        </is>
      </c>
    </row>
    <row r="10">
      <c r="A10" s="4" t="inlineStr">
        <is>
          <t>18/03/2026</t>
        </is>
      </c>
      <c r="B10" s="5" t="inlineStr">
        <is>
          <t>INV-2026-007</t>
        </is>
      </c>
      <c r="C10" s="6" t="inlineStr">
        <is>
          <t>Kiwi Cafe Group</t>
        </is>
      </c>
      <c r="D10" s="6" t="inlineStr">
        <is>
          <t>Menu &amp; packaging design</t>
        </is>
      </c>
      <c r="E10" s="7" t="n">
        <v>1120</v>
      </c>
      <c r="F10" s="8">
        <f>E10*0.15</f>
        <v/>
      </c>
      <c r="G10" s="8">
        <f>E10+F10</f>
        <v/>
      </c>
      <c r="H10" s="5" t="inlineStr">
        <is>
          <t>Paid</t>
        </is>
      </c>
    </row>
    <row r="11">
      <c r="A11" s="9" t="inlineStr">
        <is>
          <t>02/04/2026</t>
        </is>
      </c>
      <c r="B11" s="10" t="inlineStr">
        <is>
          <t>INV-2026-008</t>
        </is>
      </c>
      <c r="C11" s="11" t="inlineStr">
        <is>
          <t>Tui Tech Solutions</t>
        </is>
      </c>
      <c r="D11" s="11" t="inlineStr">
        <is>
          <t>Product catalogue design</t>
        </is>
      </c>
      <c r="E11" s="7" t="n">
        <v>2650</v>
      </c>
      <c r="F11" s="12">
        <f>E11*0.15</f>
        <v/>
      </c>
      <c r="G11" s="12">
        <f>E11+F11</f>
        <v/>
      </c>
      <c r="H11" s="10" t="inlineStr">
        <is>
          <t>Unpaid</t>
        </is>
      </c>
    </row>
    <row r="12">
      <c r="A12" s="4" t="inlineStr">
        <is>
          <t>15/04/2026</t>
        </is>
      </c>
      <c r="B12" s="5" t="inlineStr">
        <is>
          <t>INV-2026-009</t>
        </is>
      </c>
      <c r="C12" s="6" t="inlineStr">
        <is>
          <t>Fern &amp; Co</t>
        </is>
      </c>
      <c r="D12" s="6" t="inlineStr">
        <is>
          <t>Social media asset pack</t>
        </is>
      </c>
      <c r="E12" s="7" t="n">
        <v>690</v>
      </c>
      <c r="F12" s="8">
        <f>E12*0.15</f>
        <v/>
      </c>
      <c r="G12" s="8">
        <f>E12+F12</f>
        <v/>
      </c>
      <c r="H12" s="5" t="inlineStr">
        <is>
          <t>Paid</t>
        </is>
      </c>
    </row>
    <row r="13">
      <c r="A13" s="9" t="inlineStr">
        <is>
          <t>27/04/2026</t>
        </is>
      </c>
      <c r="B13" s="10" t="inlineStr">
        <is>
          <t>INV-2026-010</t>
        </is>
      </c>
      <c r="C13" s="11" t="inlineStr">
        <is>
          <t>Rangi Building Services</t>
        </is>
      </c>
      <c r="D13" s="11" t="inlineStr">
        <is>
          <t>Website maintenance retainer</t>
        </is>
      </c>
      <c r="E13" s="7" t="n">
        <v>1350</v>
      </c>
      <c r="F13" s="12">
        <f>E13*0.15</f>
        <v/>
      </c>
      <c r="G13" s="12">
        <f>E13+F13</f>
        <v/>
      </c>
      <c r="H13" s="10" t="inlineStr">
        <is>
          <t>Paid</t>
        </is>
      </c>
    </row>
    <row r="14">
      <c r="A14" s="13" t="n"/>
      <c r="B14" s="13" t="n"/>
      <c r="C14" s="13" t="n"/>
      <c r="D14" s="14" t="inlineStr">
        <is>
          <t>TOTALS</t>
        </is>
      </c>
      <c r="E14" s="15">
        <f>SUM(E4:E13)</f>
        <v/>
      </c>
      <c r="F14" s="15">
        <f>SUM(F4:F13)</f>
        <v/>
      </c>
      <c r="G14" s="15">
        <f>SUM(G4:G13)</f>
        <v/>
      </c>
      <c r="H14" s="13" t="n"/>
    </row>
    <row r="15"/>
    <row r="16">
      <c r="A16" s="16" t="inlineStr">
        <is>
          <t>Average Invoice Value (Excl GST):</t>
        </is>
      </c>
      <c r="E16" s="17">
        <f>IFERROR(AVERAGE(E4:E13),0)</f>
        <v/>
      </c>
    </row>
    <row r="17">
      <c r="A17" s="16" t="inlineStr">
        <is>
          <t>Invoices Paid:</t>
        </is>
      </c>
      <c r="E17">
        <f>COUNTIF(H4:H13,"Paid")</f>
        <v/>
      </c>
    </row>
    <row r="18">
      <c r="A18" s="16" t="inlineStr">
        <is>
          <t>Invoices Unpaid/Overdue:</t>
        </is>
      </c>
      <c r="E18">
        <f>COUNTIF(H4:H13,"Unpaid")+COUNTIF(H4:H13,"Overdue")</f>
        <v/>
      </c>
    </row>
  </sheetData>
  <mergeCells count="5">
    <mergeCell ref="A1:H1"/>
    <mergeCell ref="A2:H2"/>
    <mergeCell ref="A16:D16"/>
    <mergeCell ref="A17:D17"/>
    <mergeCell ref="A18:D18"/>
  </mergeCells>
  <conditionalFormatting sqref="H4:H13">
    <cfRule type="expression" priority="1" dxfId="0" stopIfTrue="1">
      <formula>H4="Overdue"</formula>
    </cfRule>
    <cfRule type="expression" priority="2" dxfId="1" stopIfTrue="1">
      <formula>H4="Paid"</formula>
    </cfRule>
  </conditionalFormatting>
  <dataValidations count="1">
    <dataValidation sqref="H4:H13" showErrorMessage="1" showInputMessage="1" allowBlank="1" type="list">
      <formula1>"Paid,Unpaid,Overdue"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20" customWidth="1" min="3" max="3"/>
    <col width="26" customWidth="1" min="4" max="4"/>
    <col width="16" customWidth="1" min="5" max="5"/>
    <col width="12" customWidth="1" min="6" max="6"/>
    <col width="16" customWidth="1" min="7" max="7"/>
    <col width="17" customWidth="1" min="8" max="8"/>
    <col width="14" customWidth="1" min="9" max="9"/>
  </cols>
  <sheetData>
    <row r="1">
      <c r="A1" s="1" t="inlineStr">
        <is>
          <t>Sole Trader Expense Log 2026 — Manaia Creative Services</t>
        </is>
      </c>
    </row>
    <row r="2">
      <c r="A2" s="2" t="inlineStr">
        <is>
          <t>Record every business expense with GST — keep receipts for 7 years per IRD requirements.</t>
        </is>
      </c>
    </row>
    <row r="3">
      <c r="A3" s="3" t="inlineStr">
        <is>
          <t>Date</t>
        </is>
      </c>
      <c r="B3" s="3" t="inlineStr">
        <is>
          <t>Supplier</t>
        </is>
      </c>
      <c r="C3" s="3" t="inlineStr">
        <is>
          <t>Category</t>
        </is>
      </c>
      <c r="D3" s="3" t="inlineStr">
        <is>
          <t>Description</t>
        </is>
      </c>
      <c r="E3" s="3" t="inlineStr">
        <is>
          <t>Amount (Excl GST)</t>
        </is>
      </c>
      <c r="F3" s="3" t="inlineStr">
        <is>
          <t>GST (15%)</t>
        </is>
      </c>
      <c r="G3" s="3" t="inlineStr">
        <is>
          <t>Total (Incl GST)</t>
        </is>
      </c>
      <c r="H3" s="3" t="inlineStr">
        <is>
          <t>Deductible Amount</t>
        </is>
      </c>
      <c r="I3" s="3" t="inlineStr">
        <is>
          <t>City</t>
        </is>
      </c>
    </row>
    <row r="4">
      <c r="A4" s="4" t="inlineStr">
        <is>
          <t>08/01/2026</t>
        </is>
      </c>
      <c r="B4" s="6" t="inlineStr">
        <is>
          <t>Z Energy Wellington</t>
        </is>
      </c>
      <c r="C4" s="5" t="inlineStr">
        <is>
          <t>Vehicle</t>
        </is>
      </c>
      <c r="D4" s="6" t="inlineStr">
        <is>
          <t>Fuel for client visits</t>
        </is>
      </c>
      <c r="E4" s="7" t="n">
        <v>120</v>
      </c>
      <c r="F4" s="8">
        <f>E4*0.15</f>
        <v/>
      </c>
      <c r="G4" s="8">
        <f>E4+F4</f>
        <v/>
      </c>
      <c r="H4" s="8">
        <f>IF(C4="Home Office",E4*0.5,E4)</f>
        <v/>
      </c>
      <c r="I4" s="5" t="inlineStr">
        <is>
          <t>Wellington</t>
        </is>
      </c>
    </row>
    <row r="5">
      <c r="A5" s="9" t="inlineStr">
        <is>
          <t>15/01/2026</t>
        </is>
      </c>
      <c r="B5" s="11" t="inlineStr">
        <is>
          <t>Spark NZ</t>
        </is>
      </c>
      <c r="C5" s="10" t="inlineStr">
        <is>
          <t>Home Office</t>
        </is>
      </c>
      <c r="D5" s="11" t="inlineStr">
        <is>
          <t>Internet &amp; phone plan</t>
        </is>
      </c>
      <c r="E5" s="7" t="n">
        <v>95</v>
      </c>
      <c r="F5" s="12">
        <f>E5*0.15</f>
        <v/>
      </c>
      <c r="G5" s="12">
        <f>E5+F5</f>
        <v/>
      </c>
      <c r="H5" s="12">
        <f>IF(C5="Home Office",E5*0.5,E5)</f>
        <v/>
      </c>
      <c r="I5" s="10" t="inlineStr">
        <is>
          <t>Auckland</t>
        </is>
      </c>
    </row>
    <row r="6">
      <c r="A6" s="4" t="inlineStr">
        <is>
          <t>22/01/2026</t>
        </is>
      </c>
      <c r="B6" s="6" t="inlineStr">
        <is>
          <t>Warehouse Stationery</t>
        </is>
      </c>
      <c r="C6" s="5" t="inlineStr">
        <is>
          <t>Materials &amp; Supplies</t>
        </is>
      </c>
      <c r="D6" s="6" t="inlineStr">
        <is>
          <t>Printing paper &amp; ink</t>
        </is>
      </c>
      <c r="E6" s="7" t="n">
        <v>210</v>
      </c>
      <c r="F6" s="8">
        <f>E6*0.15</f>
        <v/>
      </c>
      <c r="G6" s="8">
        <f>E6+F6</f>
        <v/>
      </c>
      <c r="H6" s="8">
        <f>IF(C6="Home Office",E6*0.5,E6)</f>
        <v/>
      </c>
      <c r="I6" s="5" t="inlineStr">
        <is>
          <t>Hamilton</t>
        </is>
      </c>
    </row>
    <row r="7">
      <c r="A7" s="9" t="inlineStr">
        <is>
          <t>03/02/2026</t>
        </is>
      </c>
      <c r="B7" s="11" t="inlineStr">
        <is>
          <t>Meta Platforms</t>
        </is>
      </c>
      <c r="C7" s="10" t="inlineStr">
        <is>
          <t>Marketing</t>
        </is>
      </c>
      <c r="D7" s="11" t="inlineStr">
        <is>
          <t>Social media advertising</t>
        </is>
      </c>
      <c r="E7" s="7" t="n">
        <v>300</v>
      </c>
      <c r="F7" s="12">
        <f>E7*0.15</f>
        <v/>
      </c>
      <c r="G7" s="12">
        <f>E7+F7</f>
        <v/>
      </c>
      <c r="H7" s="12">
        <f>IF(C7="Home Office",E7*0.5,E7)</f>
        <v/>
      </c>
      <c r="I7" s="10" t="inlineStr">
        <is>
          <t>Auckland</t>
        </is>
      </c>
    </row>
    <row r="8">
      <c r="A8" s="4" t="inlineStr">
        <is>
          <t>11/02/2026</t>
        </is>
      </c>
      <c r="B8" s="6" t="inlineStr">
        <is>
          <t>Beattie Rickman</t>
        </is>
      </c>
      <c r="C8" s="5" t="inlineStr">
        <is>
          <t>Professional Fees</t>
        </is>
      </c>
      <c r="D8" s="6" t="inlineStr">
        <is>
          <t>Annual accounting fees</t>
        </is>
      </c>
      <c r="E8" s="7" t="n">
        <v>650</v>
      </c>
      <c r="F8" s="8">
        <f>E8*0.15</f>
        <v/>
      </c>
      <c r="G8" s="8">
        <f>E8+F8</f>
        <v/>
      </c>
      <c r="H8" s="8">
        <f>IF(C8="Home Office",E8*0.5,E8)</f>
        <v/>
      </c>
      <c r="I8" s="5" t="inlineStr">
        <is>
          <t>Christchurch</t>
        </is>
      </c>
    </row>
    <row r="9">
      <c r="A9" s="9" t="inlineStr">
        <is>
          <t>19/02/2026</t>
        </is>
      </c>
      <c r="B9" s="11" t="inlineStr">
        <is>
          <t>AA Insurance</t>
        </is>
      </c>
      <c r="C9" s="10" t="inlineStr">
        <is>
          <t>Insurance</t>
        </is>
      </c>
      <c r="D9" s="11" t="inlineStr">
        <is>
          <t>Business vehicle insurance</t>
        </is>
      </c>
      <c r="E9" s="7" t="n">
        <v>480</v>
      </c>
      <c r="F9" s="12">
        <f>E9*0.15</f>
        <v/>
      </c>
      <c r="G9" s="12">
        <f>E9+F9</f>
        <v/>
      </c>
      <c r="H9" s="12">
        <f>IF(C9="Home Office",E9*0.5,E9)</f>
        <v/>
      </c>
      <c r="I9" s="10" t="inlineStr">
        <is>
          <t>Tauranga</t>
        </is>
      </c>
    </row>
    <row r="10">
      <c r="A10" s="4" t="inlineStr">
        <is>
          <t>25/02/2026</t>
        </is>
      </c>
      <c r="B10" s="6" t="inlineStr">
        <is>
          <t>ANZ Bank</t>
        </is>
      </c>
      <c r="C10" s="5" t="inlineStr">
        <is>
          <t>Bank Fees</t>
        </is>
      </c>
      <c r="D10" s="6" t="inlineStr">
        <is>
          <t>Monthly account fees</t>
        </is>
      </c>
      <c r="E10" s="7" t="n">
        <v>25</v>
      </c>
      <c r="F10" s="8">
        <f>E10*0.15</f>
        <v/>
      </c>
      <c r="G10" s="8">
        <f>E10+F10</f>
        <v/>
      </c>
      <c r="H10" s="8">
        <f>IF(C10="Home Office",E10*0.5,E10)</f>
        <v/>
      </c>
      <c r="I10" s="5" t="inlineStr">
        <is>
          <t>Dunedin</t>
        </is>
      </c>
    </row>
    <row r="11">
      <c r="A11" s="9" t="inlineStr">
        <is>
          <t>10/03/2026</t>
        </is>
      </c>
      <c r="B11" s="11" t="inlineStr">
        <is>
          <t>Air New Zealand</t>
        </is>
      </c>
      <c r="C11" s="10" t="inlineStr">
        <is>
          <t>Travel</t>
        </is>
      </c>
      <c r="D11" s="11" t="inlineStr">
        <is>
          <t>Flights for client meeting</t>
        </is>
      </c>
      <c r="E11" s="7" t="n">
        <v>340</v>
      </c>
      <c r="F11" s="12">
        <f>E11*0.15</f>
        <v/>
      </c>
      <c r="G11" s="12">
        <f>E11+F11</f>
        <v/>
      </c>
      <c r="H11" s="12">
        <f>IF(C11="Home Office",E11*0.5,E11)</f>
        <v/>
      </c>
      <c r="I11" s="10" t="inlineStr">
        <is>
          <t>Wellington</t>
        </is>
      </c>
    </row>
    <row r="12">
      <c r="A12" s="4" t="inlineStr">
        <is>
          <t>20/03/2026</t>
        </is>
      </c>
      <c r="B12" s="6" t="inlineStr">
        <is>
          <t>Mitre 10</t>
        </is>
      </c>
      <c r="C12" s="5" t="inlineStr">
        <is>
          <t>Home Office</t>
        </is>
      </c>
      <c r="D12" s="6" t="inlineStr">
        <is>
          <t>Desk &amp; office chair</t>
        </is>
      </c>
      <c r="E12" s="7" t="n">
        <v>560</v>
      </c>
      <c r="F12" s="8">
        <f>E12*0.15</f>
        <v/>
      </c>
      <c r="G12" s="8">
        <f>E12+F12</f>
        <v/>
      </c>
      <c r="H12" s="8">
        <f>IF(C12="Home Office",E12*0.5,E12)</f>
        <v/>
      </c>
      <c r="I12" s="5" t="inlineStr">
        <is>
          <t>Auckland</t>
        </is>
      </c>
    </row>
    <row r="13">
      <c r="A13" s="9" t="inlineStr">
        <is>
          <t>29/03/2026</t>
        </is>
      </c>
      <c r="B13" s="11" t="inlineStr">
        <is>
          <t>PB Technologies</t>
        </is>
      </c>
      <c r="C13" s="10" t="inlineStr">
        <is>
          <t>Materials &amp; Supplies</t>
        </is>
      </c>
      <c r="D13" s="11" t="inlineStr">
        <is>
          <t>Design software licence</t>
        </is>
      </c>
      <c r="E13" s="7" t="n">
        <v>780</v>
      </c>
      <c r="F13" s="12">
        <f>E13*0.15</f>
        <v/>
      </c>
      <c r="G13" s="12">
        <f>E13+F13</f>
        <v/>
      </c>
      <c r="H13" s="12">
        <f>IF(C13="Home Office",E13*0.5,E13)</f>
        <v/>
      </c>
      <c r="I13" s="10" t="inlineStr">
        <is>
          <t>Hamilton</t>
        </is>
      </c>
    </row>
    <row r="14">
      <c r="A14" s="13" t="n"/>
      <c r="B14" s="13" t="n"/>
      <c r="C14" s="13" t="n"/>
      <c r="D14" s="14" t="inlineStr">
        <is>
          <t>TOTALS</t>
        </is>
      </c>
      <c r="E14" s="15">
        <f>SUM(E4:E13)</f>
        <v/>
      </c>
      <c r="F14" s="15">
        <f>SUM(F4:F13)</f>
        <v/>
      </c>
      <c r="G14" s="15">
        <f>SUM(G4:G13)</f>
        <v/>
      </c>
      <c r="H14" s="15">
        <f>SUM(H4:H13)</f>
        <v/>
      </c>
      <c r="I14" s="13" t="n"/>
    </row>
    <row r="15"/>
    <row r="16">
      <c r="A16" s="16" t="inlineStr">
        <is>
          <t>Expense Category Breakdown</t>
        </is>
      </c>
    </row>
    <row r="17">
      <c r="A17" s="18" t="inlineStr">
        <is>
          <t>Category</t>
        </is>
      </c>
      <c r="B17" s="18" t="inlineStr">
        <is>
          <t>Total (Excl GST)</t>
        </is>
      </c>
      <c r="C17" s="18" t="inlineStr">
        <is>
          <t>% of Total Expenses</t>
        </is>
      </c>
    </row>
    <row r="18">
      <c r="A18" s="19" t="inlineStr">
        <is>
          <t>Vehicle</t>
        </is>
      </c>
      <c r="B18" s="20">
        <f>SUMIF(C4:C13,A18,E4:E13)</f>
        <v/>
      </c>
      <c r="C18" s="21">
        <f>IFERROR(B18/SUM($E$4:$E$13),0)</f>
        <v/>
      </c>
    </row>
    <row r="19">
      <c r="A19" s="22" t="inlineStr">
        <is>
          <t>Home Office</t>
        </is>
      </c>
      <c r="B19" s="23">
        <f>SUMIF(C4:C13,A19,E4:E13)</f>
        <v/>
      </c>
      <c r="C19" s="24">
        <f>IFERROR(B19/SUM($E$4:$E$13),0)</f>
        <v/>
      </c>
    </row>
    <row r="20">
      <c r="A20" s="19" t="inlineStr">
        <is>
          <t>Materials &amp; Supplies</t>
        </is>
      </c>
      <c r="B20" s="20">
        <f>SUMIF(C4:C13,A20,E4:E13)</f>
        <v/>
      </c>
      <c r="C20" s="21">
        <f>IFERROR(B20/SUM($E$4:$E$13),0)</f>
        <v/>
      </c>
    </row>
    <row r="21">
      <c r="A21" s="22" t="inlineStr">
        <is>
          <t>Marketing</t>
        </is>
      </c>
      <c r="B21" s="23">
        <f>SUMIF(C4:C13,A21,E4:E13)</f>
        <v/>
      </c>
      <c r="C21" s="24">
        <f>IFERROR(B21/SUM($E$4:$E$13),0)</f>
        <v/>
      </c>
    </row>
    <row r="22">
      <c r="A22" s="19" t="inlineStr">
        <is>
          <t>Professional Fees</t>
        </is>
      </c>
      <c r="B22" s="20">
        <f>SUMIF(C4:C13,A22,E4:E13)</f>
        <v/>
      </c>
      <c r="C22" s="21">
        <f>IFERROR(B22/SUM($E$4:$E$13),0)</f>
        <v/>
      </c>
    </row>
    <row r="23">
      <c r="A23" s="22" t="inlineStr">
        <is>
          <t>Insurance</t>
        </is>
      </c>
      <c r="B23" s="23">
        <f>SUMIF(C4:C13,A23,E4:E13)</f>
        <v/>
      </c>
      <c r="C23" s="24">
        <f>IFERROR(B23/SUM($E$4:$E$13),0)</f>
        <v/>
      </c>
    </row>
    <row r="24">
      <c r="A24" s="19" t="inlineStr">
        <is>
          <t>Bank Fees</t>
        </is>
      </c>
      <c r="B24" s="20">
        <f>SUMIF(C4:C13,A24,E4:E13)</f>
        <v/>
      </c>
      <c r="C24" s="21">
        <f>IFERROR(B24/SUM($E$4:$E$13),0)</f>
        <v/>
      </c>
    </row>
    <row r="25">
      <c r="A25" s="22" t="inlineStr">
        <is>
          <t>Travel</t>
        </is>
      </c>
      <c r="B25" s="23">
        <f>SUMIF(C4:C13,A25,E4:E13)</f>
        <v/>
      </c>
      <c r="C25" s="24">
        <f>IFERROR(B25/SUM($E$4:$E$13),0)</f>
        <v/>
      </c>
    </row>
    <row r="26">
      <c r="A26" s="19" t="inlineStr">
        <is>
          <t>Other</t>
        </is>
      </c>
      <c r="B26" s="20">
        <f>SUMIF(C4:C13,A26,E4:E13)</f>
        <v/>
      </c>
      <c r="C26" s="21">
        <f>IFERROR(B26/SUM($E$4:$E$13),0)</f>
        <v/>
      </c>
    </row>
  </sheetData>
  <mergeCells count="2">
    <mergeCell ref="A1:I1"/>
    <mergeCell ref="A2:I2"/>
  </mergeCells>
  <conditionalFormatting sqref="E4:E13">
    <cfRule type="cellIs" priority="1" operator="greaterThan" dxfId="2">
      <formula>500</formula>
    </cfRule>
  </conditionalFormatting>
  <dataValidations count="1">
    <dataValidation sqref="C4:C13" showErrorMessage="1" showInputMessage="1" allowBlank="1" type="list">
      <formula1>"Vehicle,Home Office,Materials &amp; Supplies,Marketing,Professional Fees,Insurance,Bank Fees,Travel,Other"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12" customWidth="1" min="4" max="4"/>
  </cols>
  <sheetData>
    <row r="1">
      <c r="A1" s="1" t="inlineStr">
        <is>
          <t>Sole Trader Financial Summary — Tax Year Apr 2026</t>
        </is>
      </c>
    </row>
    <row r="2"/>
    <row r="3">
      <c r="A3" s="3" t="inlineStr">
        <is>
          <t>Key Metric</t>
        </is>
      </c>
      <c r="B3" s="3" t="inlineStr">
        <is>
          <t>Value</t>
        </is>
      </c>
    </row>
    <row r="4">
      <c r="A4" s="25" t="inlineStr">
        <is>
          <t>Total Income (Excl GST)</t>
        </is>
      </c>
      <c r="B4" s="26">
        <f>Income!E14</f>
        <v/>
      </c>
    </row>
    <row r="5">
      <c r="A5" s="27" t="inlineStr">
        <is>
          <t>Total GST Collected (on Income)</t>
        </is>
      </c>
      <c r="B5" s="28">
        <f>Income!F14</f>
        <v/>
      </c>
    </row>
    <row r="6">
      <c r="A6" s="25" t="inlineStr">
        <is>
          <t>Total Income (Incl GST)</t>
        </is>
      </c>
      <c r="B6" s="26">
        <f>Income!G14</f>
        <v/>
      </c>
    </row>
    <row r="7">
      <c r="A7" s="27" t="inlineStr">
        <is>
          <t>Total Expenses (Excl GST)</t>
        </is>
      </c>
      <c r="B7" s="28">
        <f>Expenses!E14</f>
        <v/>
      </c>
    </row>
    <row r="8">
      <c r="A8" s="25" t="inlineStr">
        <is>
          <t>Total GST Paid (on Expenses)</t>
        </is>
      </c>
      <c r="B8" s="26">
        <f>Expenses!F14</f>
        <v/>
      </c>
    </row>
    <row r="9">
      <c r="A9" s="27" t="inlineStr">
        <is>
          <t>Total Deductible Expenses</t>
        </is>
      </c>
      <c r="B9" s="28">
        <f>Expenses!H14</f>
        <v/>
      </c>
    </row>
    <row r="10">
      <c r="A10" s="25" t="inlineStr">
        <is>
          <t>Net Profit (Excl GST)</t>
        </is>
      </c>
      <c r="B10" s="26">
        <f>B4-B7</f>
        <v/>
      </c>
    </row>
    <row r="11">
      <c r="A11" s="27" t="inlineStr">
        <is>
          <t>Net Profit Margin %</t>
        </is>
      </c>
      <c r="B11" s="29">
        <f>IFERROR(B10/B4,0)</f>
        <v/>
      </c>
    </row>
    <row r="12">
      <c r="A12" s="25" t="inlineStr">
        <is>
          <t>Net GST Payable / (Refund)</t>
        </is>
      </c>
      <c r="B12" s="26">
        <f>B5-B8</f>
        <v/>
      </c>
    </row>
    <row r="13"/>
    <row r="14">
      <c r="A14" s="16" t="inlineStr">
        <is>
          <t>Invoice Payment Status</t>
        </is>
      </c>
    </row>
    <row r="15">
      <c r="A15" s="13" t="inlineStr">
        <is>
          <t>Status</t>
        </is>
      </c>
      <c r="B15" s="13" t="inlineStr">
        <is>
          <t>Count</t>
        </is>
      </c>
    </row>
    <row r="16">
      <c r="A16" s="19" t="inlineStr">
        <is>
          <t>Paid</t>
        </is>
      </c>
      <c r="B16" s="19">
        <f>COUNTIF(Income!H4:H13,A16)</f>
        <v/>
      </c>
    </row>
    <row r="17">
      <c r="A17" s="22" t="inlineStr">
        <is>
          <t>Unpaid</t>
        </is>
      </c>
      <c r="B17" s="22">
        <f>COUNTIF(Income!H4:H13,A17)</f>
        <v/>
      </c>
    </row>
    <row r="18">
      <c r="A18" s="19" t="inlineStr">
        <is>
          <t>Overdue</t>
        </is>
      </c>
      <c r="B18" s="19">
        <f>COUNTIF(Income!H4:H13,A18)</f>
        <v/>
      </c>
    </row>
    <row r="19"/>
    <row r="20">
      <c r="A20" s="16" t="inlineStr">
        <is>
          <t>Income vs Expenses</t>
        </is>
      </c>
    </row>
    <row r="21">
      <c r="A21" s="13" t="inlineStr">
        <is>
          <t>Category</t>
        </is>
      </c>
      <c r="B21" s="13" t="inlineStr">
        <is>
          <t>Amount (Excl GST)</t>
        </is>
      </c>
    </row>
    <row r="22">
      <c r="A22" s="30" t="inlineStr">
        <is>
          <t>Total Income</t>
        </is>
      </c>
      <c r="B22" s="31">
        <f>B4</f>
        <v/>
      </c>
    </row>
    <row r="23">
      <c r="A23" s="30" t="inlineStr">
        <is>
          <t>Total Expenses</t>
        </is>
      </c>
      <c r="B23" s="31">
        <f>B7</f>
        <v/>
      </c>
    </row>
    <row r="24">
      <c r="A24" s="30" t="inlineStr">
        <is>
          <t>Net Profit</t>
        </is>
      </c>
      <c r="B24" s="31">
        <f>B10</f>
        <v/>
      </c>
    </row>
  </sheetData>
  <mergeCells count="1">
    <mergeCell ref="A1:E1"/>
  </mergeCells>
  <conditionalFormatting sqref="B10">
    <cfRule type="expression" priority="1" dxfId="3">
      <formula>B10&lt;0</formula>
    </cfRule>
    <cfRule type="expression" priority="2" dxfId="4">
      <formula>B10&gt;=0</formula>
    </cfRule>
  </conditionalFormatting>
  <conditionalFormatting sqref="B12">
    <cfRule type="expression" priority="3" dxfId="4">
      <formula>B12&lt;0</formula>
    </cfRule>
    <cfRule type="expression" priority="4" dxfId="3">
      <formula>B12&gt;=0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How to Use This Spreadsheet</t>
        </is>
      </c>
    </row>
    <row r="2"/>
    <row r="3" ht="55" customHeight="1">
      <c r="A3" s="32" t="inlineStr">
        <is>
          <t>Overview</t>
        </is>
      </c>
      <c r="B3" s="33" t="inlineStr">
        <is>
          <t>This workbook helps NZ sole traders track income and expenses for tax and GST purposes. It contains four sheets: Income, Expenses, Summary and these Instructions.</t>
        </is>
      </c>
    </row>
    <row r="4" ht="55" customHeight="1">
      <c r="A4" s="32" t="inlineStr">
        <is>
          <t>Income sheet</t>
        </is>
      </c>
      <c r="B4" s="33" t="inlineStr">
        <is>
          <t>Log every invoice you issue. Enter the Date, Invoice No., Client, Description and Amount (Excl GST) in the pale yellow cells. GST (15%) and Total (Incl GST) calculate automatically. Choose a Payment Status from the dropdown: Paid, Unpaid or Overdue.</t>
        </is>
      </c>
    </row>
    <row r="5" ht="55" customHeight="1">
      <c r="A5" s="32" t="inlineStr">
        <is>
          <t>Expenses sheet</t>
        </is>
      </c>
      <c r="B5" s="33" t="inlineStr">
        <is>
          <t>Log every business expense with a receipt. Select a Category from the dropdown list — this feeds the Expense Category Breakdown table and pie chart. Home Office expenses are automatically calculated at 50% deductible; all other categories default to 100% deductible (adjust manually if needed).</t>
        </is>
      </c>
    </row>
    <row r="6" ht="55" customHeight="1">
      <c r="A6" s="32" t="inlineStr">
        <is>
          <t>Summary sheet</t>
        </is>
      </c>
      <c r="B6" s="33" t="inlineStr">
        <is>
          <t>Shows key totals: income, expenses, GST collected/paid, net profit and net GST position. Includes a bar chart comparing income, expenses and net profit, plus a pie chart of expense categories.</t>
        </is>
      </c>
    </row>
    <row r="7" ht="55" customHeight="1">
      <c r="A7" s="32" t="inlineStr">
        <is>
          <t>GST</t>
        </is>
      </c>
      <c r="B7" s="33" t="inlineStr">
        <is>
          <t>GST is calculated at 15% on all Excl GST amounts. If your turnover exceeds $60,000 per year you must register for GST with Inland Revenue and file returns (monthly, two-monthly or six-monthly).</t>
        </is>
      </c>
    </row>
    <row r="8" ht="55" customHeight="1">
      <c r="A8" s="32" t="inlineStr">
        <is>
          <t>Record keeping</t>
        </is>
      </c>
      <c r="B8" s="33" t="inlineStr">
        <is>
          <t>Inland Revenue requires you to keep income and expense records, including receipts and invoices, for at least 7 years.</t>
        </is>
      </c>
    </row>
    <row r="9" ht="55" customHeight="1">
      <c r="A9" s="32" t="inlineStr">
        <is>
          <t>Disclaimer</t>
        </is>
      </c>
      <c r="B9" s="33" t="inlineStr">
        <is>
          <t>This spreadsheet is a general template only and does not constitute tax advice. Confirm your obligations with Inland Revenue (ird.govt.nz) or a qualified accountant.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2026-07-19T12:11:54Z</dcterms:created>
  <dcterms:modified xmlns:dcterms="http://purl.org/dc/terms/" xmlns:xsi="http://www.w3.org/2001/XMLSchema-instance" xsi:type="dcterms:W3CDTF">2026-07-19T12:11:54Z</dcterms:modified>
</cp:coreProperties>
</file>