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Job Quote" sheetId="1" state="visible" r:id="rId1"/>
    <sheet xmlns:r="http://schemas.openxmlformats.org/officeDocument/2006/relationships" name="Rates"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8">
    <font>
      <name val="Calibri"/>
      <family val="2"/>
      <color theme="1"/>
      <sz val="11"/>
      <scheme val="minor"/>
    </font>
    <font>
      <b val="1"/>
      <color rgb="000F766E"/>
      <sz val="16"/>
    </font>
    <font>
      <b val="1"/>
      <color rgb="000F766E"/>
      <sz val="10"/>
    </font>
    <font>
      <b val="1"/>
      <color rgb="00FFFFFF"/>
      <sz val="11"/>
    </font>
    <font>
      <b val="1"/>
      <color rgb="000F766E"/>
      <sz val="11"/>
    </font>
    <font>
      <b val="1"/>
      <color rgb="000F766E"/>
      <sz val="12"/>
    </font>
    <font>
      <i val="1"/>
      <color rgb="004B5563"/>
      <sz val="9"/>
    </font>
    <font>
      <b val="1"/>
      <color rgb="00FFFFFF"/>
      <sz val="10"/>
    </font>
  </fonts>
  <fills count="7">
    <fill>
      <patternFill/>
    </fill>
    <fill>
      <patternFill patternType="gray125"/>
    </fill>
    <fill>
      <patternFill patternType="solid">
        <fgColor rgb="00FFFBEB"/>
        <bgColor rgb="00FFFBEB"/>
      </patternFill>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2">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0" fillId="2" borderId="1" applyAlignment="1" pivotButton="0" quotePrefix="0" xfId="0">
      <alignment horizontal="left" vertical="center"/>
    </xf>
    <xf numFmtId="164" fontId="0" fillId="2" borderId="1" applyAlignment="1" pivotButton="0" quotePrefix="0" xfId="0">
      <alignment horizontal="left" vertical="center"/>
    </xf>
    <xf numFmtId="0" fontId="3" fillId="3" borderId="1" applyAlignment="1" pivotButton="0" quotePrefix="0" xfId="0">
      <alignment horizontal="center" vertical="center"/>
    </xf>
    <xf numFmtId="0" fontId="0" fillId="4" borderId="1" applyAlignment="1" pivotButton="0" quotePrefix="0" xfId="0">
      <alignment horizontal="center" vertical="center"/>
    </xf>
    <xf numFmtId="0" fontId="0" fillId="2" borderId="1" pivotButton="0" quotePrefix="0" xfId="0"/>
    <xf numFmtId="0" fontId="0" fillId="4" borderId="1" pivotButton="0" quotePrefix="0" xfId="0"/>
    <xf numFmtId="0" fontId="0" fillId="2" borderId="1" applyAlignment="1" pivotButton="0" quotePrefix="0" xfId="0">
      <alignment horizontal="center" vertical="center"/>
    </xf>
    <xf numFmtId="165" fontId="0" fillId="4" borderId="1" pivotButton="0" quotePrefix="0" xfId="0"/>
    <xf numFmtId="0" fontId="0" fillId="5" borderId="1" applyAlignment="1" pivotButton="0" quotePrefix="0" xfId="0">
      <alignment horizontal="center" vertical="center"/>
    </xf>
    <xf numFmtId="0" fontId="0" fillId="5" borderId="1" pivotButton="0" quotePrefix="0" xfId="0"/>
    <xf numFmtId="165" fontId="0" fillId="5" borderId="1" pivotButton="0" quotePrefix="0" xfId="0"/>
    <xf numFmtId="0" fontId="2" fillId="4" borderId="1" applyAlignment="1" pivotButton="0" quotePrefix="0" xfId="0">
      <alignment horizontal="right"/>
    </xf>
    <xf numFmtId="0" fontId="4" fillId="4" borderId="1" applyAlignment="1" pivotButton="0" quotePrefix="0" xfId="0">
      <alignment horizontal="right"/>
    </xf>
    <xf numFmtId="165" fontId="5" fillId="4" borderId="1" pivotButton="0" quotePrefix="0" xfId="0"/>
    <xf numFmtId="165" fontId="0" fillId="2" borderId="1" pivotButton="0" quotePrefix="0" xfId="0"/>
    <xf numFmtId="0" fontId="6" fillId="0" borderId="0" pivotButton="0" quotePrefix="0" xfId="0"/>
    <xf numFmtId="0" fontId="7" fillId="6" borderId="1" pivotButton="0" quotePrefix="0" xfId="0"/>
    <xf numFmtId="0" fontId="2" fillId="0" borderId="0" applyAlignment="1" pivotButton="0" quotePrefix="0" xfId="0">
      <alignment vertical="top"/>
    </xf>
    <xf numFmtId="0" fontId="0" fillId="5" borderId="0" applyAlignment="1" pivotButton="0" quotePrefix="0" xfId="0">
      <alignment horizontal="left" vertical="center" wrapText="1"/>
    </xf>
  </cellXfs>
  <cellStyles count="1">
    <cellStyle name="Normal" xfId="0" builtinId="0" hidden="0"/>
  </cellStyles>
  <dxfs count="2">
    <dxf>
      <font>
        <b val="1"/>
        <color rgb="00FFFFFF"/>
      </font>
      <fill>
        <patternFill patternType="solid">
          <fgColor rgb="00DC2626"/>
          <bgColor rgb="00DC2626"/>
        </patternFill>
      </fill>
    </dxf>
    <dxf>
      <font>
        <color rgb="00FFFFFF"/>
      </font>
      <fill>
        <patternFill patternType="solid">
          <fgColor rgb="0022C55E"/>
          <bgColor rgb="0022C55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Quote Amount by Line Item</a:t>
            </a:r>
          </a:p>
        </rich>
      </tx>
    </title>
    <plotArea>
      <barChart>
        <barDir val="col"/>
        <grouping val="clustered"/>
        <ser>
          <idx val="0"/>
          <order val="0"/>
          <tx>
            <strRef>
              <f>'Dashboard'!B12</f>
            </strRef>
          </tx>
          <spPr>
            <a:solidFill xmlns:a="http://schemas.openxmlformats.org/drawingml/2006/main">
              <a:srgbClr val="0F766E"/>
            </a:solidFill>
            <a:ln xmlns:a="http://schemas.openxmlformats.org/drawingml/2006/main">
              <a:prstDash val="solid"/>
            </a:ln>
          </spPr>
          <cat>
            <numRef>
              <f>'Dashboard'!$A$13:$A$21</f>
            </numRef>
          </cat>
          <val>
            <numRef>
              <f>'Dashboard'!$B$13:$B$21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Item</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Spend by Trade Category</a:t>
            </a:r>
          </a:p>
        </rich>
      </tx>
    </title>
    <plotArea>
      <pieChart>
        <varyColors val="1"/>
        <ser>
          <idx val="0"/>
          <order val="0"/>
          <tx>
            <strRef>
              <f>'Dashboard'!E12</f>
            </strRef>
          </tx>
          <spPr>
            <a:ln xmlns:a="http://schemas.openxmlformats.org/drawingml/2006/main">
              <a:prstDash val="solid"/>
            </a:ln>
          </spPr>
          <cat>
            <numRef>
              <f>'Dashboard'!$D$13:$D$19</f>
            </numRef>
          </cat>
          <val>
            <numRef>
              <f>'Dashboard'!$E$13:$E$19</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21</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29"/>
  <sheetViews>
    <sheetView workbookViewId="0">
      <selection activeCell="A1" sqref="A1"/>
    </sheetView>
  </sheetViews>
  <sheetFormatPr baseColWidth="8" defaultRowHeight="15"/>
  <cols>
    <col width="8" customWidth="1" min="1" max="1"/>
    <col width="11" customWidth="1" min="2" max="2"/>
    <col width="26" customWidth="1" min="3" max="3"/>
    <col width="14" customWidth="1" min="4" max="4"/>
    <col width="8" customWidth="1" min="5" max="5"/>
    <col width="10" customWidth="1" min="6" max="6"/>
    <col width="13" customWidth="1" min="7" max="7"/>
    <col width="14" customWidth="1" min="8" max="8"/>
    <col width="22" customWidth="1" min="9" max="9"/>
  </cols>
  <sheetData>
    <row r="1" ht="28" customHeight="1">
      <c r="A1" s="1" t="inlineStr">
        <is>
          <t>TRADIE JOB QUOTE</t>
        </is>
      </c>
    </row>
    <row r="2"/>
    <row r="3">
      <c r="A3" s="2" t="inlineStr">
        <is>
          <t>Business Name:</t>
        </is>
      </c>
      <c r="B3" s="3" t="inlineStr">
        <is>
          <t>Kauri Trade Services Ltd</t>
        </is>
      </c>
      <c r="E3" s="2" t="inlineStr">
        <is>
          <t>Quote Number:</t>
        </is>
      </c>
      <c r="F3" s="3" t="inlineStr">
        <is>
          <t>QT-2026-0142</t>
        </is>
      </c>
    </row>
    <row r="4">
      <c r="A4" s="2" t="inlineStr">
        <is>
          <t>NZBN:</t>
        </is>
      </c>
      <c r="B4" s="3" t="inlineStr">
        <is>
          <t>9429041234567</t>
        </is>
      </c>
      <c r="E4" s="2" t="inlineStr">
        <is>
          <t>Quote Date:</t>
        </is>
      </c>
      <c r="F4" s="4" t="inlineStr">
        <is>
          <t>20/07/2026</t>
        </is>
      </c>
    </row>
    <row r="5">
      <c r="A5" s="2" t="inlineStr">
        <is>
          <t>IRD/GST Number:</t>
        </is>
      </c>
      <c r="B5" s="3" t="inlineStr">
        <is>
          <t>123-456-789</t>
        </is>
      </c>
      <c r="E5" s="2" t="inlineStr">
        <is>
          <t>Client Name:</t>
        </is>
      </c>
      <c r="F5" s="3" t="inlineStr">
        <is>
          <t>Hemi Ngata</t>
        </is>
      </c>
    </row>
    <row r="6">
      <c r="A6" s="2" t="inlineStr">
        <is>
          <t>Address:</t>
        </is>
      </c>
      <c r="B6" s="3" t="inlineStr">
        <is>
          <t>24 Totara Road, Hamilton 3204</t>
        </is>
      </c>
      <c r="E6" s="2" t="inlineStr">
        <is>
          <t>Client Address:</t>
        </is>
      </c>
      <c r="F6" s="3" t="inlineStr">
        <is>
          <t>8 Fenton Street, Rotorua 3010</t>
        </is>
      </c>
    </row>
    <row r="7">
      <c r="A7" s="2" t="inlineStr">
        <is>
          <t>Phone:</t>
        </is>
      </c>
      <c r="B7" s="3" t="inlineStr">
        <is>
          <t>07 838 4521</t>
        </is>
      </c>
      <c r="E7" s="2" t="inlineStr">
        <is>
          <t>Job Site:</t>
        </is>
      </c>
      <c r="F7" s="3" t="inlineStr">
        <is>
          <t>8 Fenton Street, Rotorua 3010</t>
        </is>
      </c>
    </row>
    <row r="8">
      <c r="A8" s="2" t="inlineStr">
        <is>
          <t>Email:</t>
        </is>
      </c>
      <c r="B8" s="3" t="inlineStr">
        <is>
          <t>info@kauritrade.co.nz</t>
        </is>
      </c>
      <c r="E8" s="2" t="inlineStr">
        <is>
          <t>Valid Until:</t>
        </is>
      </c>
      <c r="F8" s="4" t="inlineStr">
        <is>
          <t>17/08/2026</t>
        </is>
      </c>
    </row>
    <row r="9"/>
    <row r="10"/>
    <row r="11">
      <c r="A11" s="5" t="inlineStr">
        <is>
          <t>Line #</t>
        </is>
      </c>
      <c r="B11" s="5" t="inlineStr">
        <is>
          <t>Item Code</t>
        </is>
      </c>
      <c r="C11" s="5" t="inlineStr">
        <is>
          <t>Description</t>
        </is>
      </c>
      <c r="D11" s="5" t="inlineStr">
        <is>
          <t>Category</t>
        </is>
      </c>
      <c r="E11" s="5" t="inlineStr">
        <is>
          <t>Qty</t>
        </is>
      </c>
      <c r="F11" s="5" t="inlineStr">
        <is>
          <t>Unit</t>
        </is>
      </c>
      <c r="G11" s="5" t="inlineStr">
        <is>
          <t>Unit Rate ($)</t>
        </is>
      </c>
      <c r="H11" s="5" t="inlineStr">
        <is>
          <t>Amount ($)</t>
        </is>
      </c>
      <c r="I11" s="5" t="inlineStr">
        <is>
          <t>Notes</t>
        </is>
      </c>
    </row>
    <row r="12">
      <c r="A12" s="6" t="n">
        <v>1</v>
      </c>
      <c r="B12" s="7" t="inlineStr">
        <is>
          <t>ELE-01</t>
        </is>
      </c>
      <c r="C12" s="8">
        <f>IFERROR(VLOOKUP(B12,Rates!$A$4:$E$13,2,FALSE),"")</f>
        <v/>
      </c>
      <c r="D12" s="8">
        <f>IFERROR(VLOOKUP(B12,Rates!$A$4:$E$13,3,FALSE),"")</f>
        <v/>
      </c>
      <c r="E12" s="9" t="n">
        <v>4</v>
      </c>
      <c r="F12" s="8">
        <f>IFERROR(VLOOKUP(B12,Rates!$A$4:$E$13,4,FALSE),"")</f>
        <v/>
      </c>
      <c r="G12" s="10">
        <f>IFERROR(VLOOKUP(B12,Rates!$A$4:$E$13,5,FALSE),0)</f>
        <v/>
      </c>
      <c r="H12" s="10">
        <f>E12*G12</f>
        <v/>
      </c>
      <c r="I12" s="8" t="inlineStr"/>
    </row>
    <row r="13">
      <c r="A13" s="11" t="n">
        <v>2</v>
      </c>
      <c r="B13" s="7" t="inlineStr">
        <is>
          <t>PLM-03</t>
        </is>
      </c>
      <c r="C13" s="12">
        <f>IFERROR(VLOOKUP(B13,Rates!$A$4:$E$13,2,FALSE),"")</f>
        <v/>
      </c>
      <c r="D13" s="12">
        <f>IFERROR(VLOOKUP(B13,Rates!$A$4:$E$13,3,FALSE),"")</f>
        <v/>
      </c>
      <c r="E13" s="9" t="n">
        <v>2</v>
      </c>
      <c r="F13" s="12">
        <f>IFERROR(VLOOKUP(B13,Rates!$A$4:$E$13,4,FALSE),"")</f>
        <v/>
      </c>
      <c r="G13" s="13">
        <f>IFERROR(VLOOKUP(B13,Rates!$A$4:$E$13,5,FALSE),0)</f>
        <v/>
      </c>
      <c r="H13" s="13">
        <f>E13*G13</f>
        <v/>
      </c>
      <c r="I13" s="12" t="inlineStr"/>
    </row>
    <row r="14">
      <c r="A14" s="6" t="n">
        <v>3</v>
      </c>
      <c r="B14" s="7" t="inlineStr">
        <is>
          <t>CAR-02</t>
        </is>
      </c>
      <c r="C14" s="8">
        <f>IFERROR(VLOOKUP(B14,Rates!$A$4:$E$13,2,FALSE),"")</f>
        <v/>
      </c>
      <c r="D14" s="8">
        <f>IFERROR(VLOOKUP(B14,Rates!$A$4:$E$13,3,FALSE),"")</f>
        <v/>
      </c>
      <c r="E14" s="9" t="n">
        <v>8</v>
      </c>
      <c r="F14" s="8">
        <f>IFERROR(VLOOKUP(B14,Rates!$A$4:$E$13,4,FALSE),"")</f>
        <v/>
      </c>
      <c r="G14" s="10">
        <f>IFERROR(VLOOKUP(B14,Rates!$A$4:$E$13,5,FALSE),0)</f>
        <v/>
      </c>
      <c r="H14" s="10">
        <f>E14*G14</f>
        <v/>
      </c>
      <c r="I14" s="8" t="inlineStr"/>
    </row>
    <row r="15">
      <c r="A15" s="11" t="n">
        <v>4</v>
      </c>
      <c r="B15" s="7" t="inlineStr">
        <is>
          <t>PNT-01</t>
        </is>
      </c>
      <c r="C15" s="12">
        <f>IFERROR(VLOOKUP(B15,Rates!$A$4:$E$13,2,FALSE),"")</f>
        <v/>
      </c>
      <c r="D15" s="12">
        <f>IFERROR(VLOOKUP(B15,Rates!$A$4:$E$13,3,FALSE),"")</f>
        <v/>
      </c>
      <c r="E15" s="9" t="n">
        <v>1</v>
      </c>
      <c r="F15" s="12">
        <f>IFERROR(VLOOKUP(B15,Rates!$A$4:$E$13,4,FALSE),"")</f>
        <v/>
      </c>
      <c r="G15" s="13">
        <f>IFERROR(VLOOKUP(B15,Rates!$A$4:$E$13,5,FALSE),0)</f>
        <v/>
      </c>
      <c r="H15" s="13">
        <f>E15*G15</f>
        <v/>
      </c>
      <c r="I15" s="12" t="inlineStr"/>
    </row>
    <row r="16">
      <c r="A16" s="6" t="n">
        <v>5</v>
      </c>
      <c r="B16" s="7" t="inlineStr">
        <is>
          <t>TIL-04</t>
        </is>
      </c>
      <c r="C16" s="8">
        <f>IFERROR(VLOOKUP(B16,Rates!$A$4:$E$13,2,FALSE),"")</f>
        <v/>
      </c>
      <c r="D16" s="8">
        <f>IFERROR(VLOOKUP(B16,Rates!$A$4:$E$13,3,FALSE),"")</f>
        <v/>
      </c>
      <c r="E16" s="9" t="n">
        <v>12</v>
      </c>
      <c r="F16" s="8">
        <f>IFERROR(VLOOKUP(B16,Rates!$A$4:$E$13,4,FALSE),"")</f>
        <v/>
      </c>
      <c r="G16" s="10">
        <f>IFERROR(VLOOKUP(B16,Rates!$A$4:$E$13,5,FALSE),0)</f>
        <v/>
      </c>
      <c r="H16" s="10">
        <f>E16*G16</f>
        <v/>
      </c>
      <c r="I16" s="8" t="inlineStr"/>
    </row>
    <row r="17">
      <c r="A17" s="11" t="n">
        <v>6</v>
      </c>
      <c r="B17" s="7" t="inlineStr">
        <is>
          <t>ROF-02</t>
        </is>
      </c>
      <c r="C17" s="12">
        <f>IFERROR(VLOOKUP(B17,Rates!$A$4:$E$13,2,FALSE),"")</f>
        <v/>
      </c>
      <c r="D17" s="12">
        <f>IFERROR(VLOOKUP(B17,Rates!$A$4:$E$13,3,FALSE),"")</f>
        <v/>
      </c>
      <c r="E17" s="9" t="n">
        <v>1</v>
      </c>
      <c r="F17" s="12">
        <f>IFERROR(VLOOKUP(B17,Rates!$A$4:$E$13,4,FALSE),"")</f>
        <v/>
      </c>
      <c r="G17" s="13">
        <f>IFERROR(VLOOKUP(B17,Rates!$A$4:$E$13,5,FALSE),0)</f>
        <v/>
      </c>
      <c r="H17" s="13">
        <f>E17*G17</f>
        <v/>
      </c>
      <c r="I17" s="12" t="inlineStr"/>
    </row>
    <row r="18">
      <c r="A18" s="6" t="n">
        <v>7</v>
      </c>
      <c r="B18" s="7" t="inlineStr">
        <is>
          <t>GEN-05</t>
        </is>
      </c>
      <c r="C18" s="8">
        <f>IFERROR(VLOOKUP(B18,Rates!$A$4:$E$13,2,FALSE),"")</f>
        <v/>
      </c>
      <c r="D18" s="8">
        <f>IFERROR(VLOOKUP(B18,Rates!$A$4:$E$13,3,FALSE),"")</f>
        <v/>
      </c>
      <c r="E18" s="9" t="n">
        <v>6</v>
      </c>
      <c r="F18" s="8">
        <f>IFERROR(VLOOKUP(B18,Rates!$A$4:$E$13,4,FALSE),"")</f>
        <v/>
      </c>
      <c r="G18" s="10">
        <f>IFERROR(VLOOKUP(B18,Rates!$A$4:$E$13,5,FALSE),0)</f>
        <v/>
      </c>
      <c r="H18" s="10">
        <f>E18*G18</f>
        <v/>
      </c>
      <c r="I18" s="8" t="inlineStr"/>
    </row>
    <row r="19">
      <c r="A19" s="11" t="n">
        <v>8</v>
      </c>
      <c r="B19" s="7" t="inlineStr">
        <is>
          <t>ELE-04</t>
        </is>
      </c>
      <c r="C19" s="12">
        <f>IFERROR(VLOOKUP(B19,Rates!$A$4:$E$13,2,FALSE),"")</f>
        <v/>
      </c>
      <c r="D19" s="12">
        <f>IFERROR(VLOOKUP(B19,Rates!$A$4:$E$13,3,FALSE),"")</f>
        <v/>
      </c>
      <c r="E19" s="9" t="n">
        <v>3</v>
      </c>
      <c r="F19" s="12">
        <f>IFERROR(VLOOKUP(B19,Rates!$A$4:$E$13,4,FALSE),"")</f>
        <v/>
      </c>
      <c r="G19" s="13">
        <f>IFERROR(VLOOKUP(B19,Rates!$A$4:$E$13,5,FALSE),0)</f>
        <v/>
      </c>
      <c r="H19" s="13">
        <f>E19*G19</f>
        <v/>
      </c>
      <c r="I19" s="12" t="inlineStr"/>
    </row>
    <row r="20">
      <c r="A20" s="6" t="n">
        <v>9</v>
      </c>
      <c r="B20" s="7" t="inlineStr">
        <is>
          <t>CAR-05</t>
        </is>
      </c>
      <c r="C20" s="8">
        <f>IFERROR(VLOOKUP(B20,Rates!$A$4:$E$13,2,FALSE),"")</f>
        <v/>
      </c>
      <c r="D20" s="8">
        <f>IFERROR(VLOOKUP(B20,Rates!$A$4:$E$13,3,FALSE),"")</f>
        <v/>
      </c>
      <c r="E20" s="9" t="n">
        <v>5</v>
      </c>
      <c r="F20" s="8">
        <f>IFERROR(VLOOKUP(B20,Rates!$A$4:$E$13,4,FALSE),"")</f>
        <v/>
      </c>
      <c r="G20" s="10">
        <f>IFERROR(VLOOKUP(B20,Rates!$A$4:$E$13,5,FALSE),0)</f>
        <v/>
      </c>
      <c r="H20" s="10">
        <f>E20*G20</f>
        <v/>
      </c>
      <c r="I20" s="8" t="inlineStr"/>
    </row>
    <row r="21"/>
    <row r="22">
      <c r="G22" s="14" t="inlineStr">
        <is>
          <t>Subtotal:</t>
        </is>
      </c>
      <c r="H22" s="10">
        <f>SUM(H12:H20)</f>
        <v/>
      </c>
    </row>
    <row r="23">
      <c r="G23" s="14" t="inlineStr">
        <is>
          <t>GST (15%):</t>
        </is>
      </c>
      <c r="H23" s="10">
        <f>H22*0.15</f>
        <v/>
      </c>
    </row>
    <row r="24">
      <c r="G24" s="15" t="inlineStr">
        <is>
          <t>TOTAL (incl. GST):</t>
        </is>
      </c>
      <c r="H24" s="16">
        <f>H22+H23</f>
        <v/>
      </c>
    </row>
    <row r="25"/>
    <row r="26">
      <c r="A26" s="2" t="inlineStr">
        <is>
          <t>Deposit Required (30%):</t>
        </is>
      </c>
      <c r="B26" s="17">
        <f>H24*0.3</f>
        <v/>
      </c>
    </row>
    <row r="27">
      <c r="A27" s="2" t="inlineStr">
        <is>
          <t>Quote Status:</t>
        </is>
      </c>
      <c r="B27" s="7">
        <f>IF(H24&gt;5000,"Requires Manager Sign-off","Standard Approval")</f>
        <v/>
      </c>
    </row>
    <row r="28">
      <c r="A28" s="2" t="inlineStr">
        <is>
          <t>Total Line Items:</t>
        </is>
      </c>
      <c r="B28" s="7">
        <f>COUNTA(B12:B20)</f>
        <v/>
      </c>
    </row>
    <row r="29">
      <c r="A29" s="2" t="inlineStr">
        <is>
          <t>Electrical Line Items:</t>
        </is>
      </c>
      <c r="B29" s="7">
        <f>COUNTIF(D12:D20,"Electrical")</f>
        <v/>
      </c>
    </row>
  </sheetData>
  <mergeCells count="1">
    <mergeCell ref="A1:I1"/>
  </mergeCells>
  <conditionalFormatting sqref="H12:H20">
    <cfRule type="expression" priority="1" dxfId="0">
      <formula>H12&gt;1000</formula>
    </cfRule>
    <cfRule type="expression" priority="2" dxfId="1">
      <formula>H12&lt;=1000</formula>
    </cfRule>
  </conditionalFormatting>
  <dataValidations count="1">
    <dataValidation sqref="B12:B20" showErrorMessage="1" showInputMessage="1" allowBlank="1" type="list">
      <formula1>"ELE-01,ELE-04,PLM-03,CAR-02,CAR-05,PNT-01,TIL-04,ROF-02,GEN-05"</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12" customWidth="1" min="1" max="1"/>
    <col width="32" customWidth="1" min="2" max="2"/>
    <col width="14" customWidth="1" min="3" max="3"/>
    <col width="10" customWidth="1" min="4" max="4"/>
    <col width="14" customWidth="1" min="5" max="5"/>
  </cols>
  <sheetData>
    <row r="1" ht="26" customHeight="1">
      <c r="A1" s="1" t="inlineStr">
        <is>
          <t>STANDARD JOB RATES - REFERENCE TABLE</t>
        </is>
      </c>
    </row>
    <row r="2">
      <c r="A2" s="18" t="inlineStr">
        <is>
          <t>Use these codes in the Item Code column on the Job Quote sheet.</t>
        </is>
      </c>
    </row>
    <row r="3">
      <c r="A3" s="5" t="inlineStr">
        <is>
          <t>Item Code</t>
        </is>
      </c>
      <c r="B3" s="5" t="inlineStr">
        <is>
          <t>Description</t>
        </is>
      </c>
      <c r="C3" s="5" t="inlineStr">
        <is>
          <t>Category</t>
        </is>
      </c>
      <c r="D3" s="5" t="inlineStr">
        <is>
          <t>Unit</t>
        </is>
      </c>
      <c r="E3" s="5" t="inlineStr">
        <is>
          <t>Unit Rate ($)</t>
        </is>
      </c>
    </row>
    <row r="4">
      <c r="A4" s="6" t="inlineStr">
        <is>
          <t>ELE-01</t>
        </is>
      </c>
      <c r="B4" s="8" t="inlineStr">
        <is>
          <t>Standard power point installation</t>
        </is>
      </c>
      <c r="C4" s="6" t="inlineStr">
        <is>
          <t>Electrical</t>
        </is>
      </c>
      <c r="D4" s="6" t="inlineStr">
        <is>
          <t>Each</t>
        </is>
      </c>
      <c r="E4" s="10" t="n">
        <v>95</v>
      </c>
    </row>
    <row r="5">
      <c r="A5" s="11" t="inlineStr">
        <is>
          <t>ELE-04</t>
        </is>
      </c>
      <c r="B5" s="12" t="inlineStr">
        <is>
          <t>Switchboard upgrade</t>
        </is>
      </c>
      <c r="C5" s="11" t="inlineStr">
        <is>
          <t>Electrical</t>
        </is>
      </c>
      <c r="D5" s="11" t="inlineStr">
        <is>
          <t>Each</t>
        </is>
      </c>
      <c r="E5" s="13" t="n">
        <v>420</v>
      </c>
    </row>
    <row r="6">
      <c r="A6" s="6" t="inlineStr">
        <is>
          <t>PLM-03</t>
        </is>
      </c>
      <c r="B6" s="8" t="inlineStr">
        <is>
          <t>Hot water cylinder replacement</t>
        </is>
      </c>
      <c r="C6" s="6" t="inlineStr">
        <is>
          <t>Plumbing</t>
        </is>
      </c>
      <c r="D6" s="6" t="inlineStr">
        <is>
          <t>Each</t>
        </is>
      </c>
      <c r="E6" s="10" t="n">
        <v>650</v>
      </c>
    </row>
    <row r="7">
      <c r="A7" s="11" t="inlineStr">
        <is>
          <t>CAR-02</t>
        </is>
      </c>
      <c r="B7" s="12" t="inlineStr">
        <is>
          <t>Deck framing and boards</t>
        </is>
      </c>
      <c r="C7" s="11" t="inlineStr">
        <is>
          <t>Carpentry</t>
        </is>
      </c>
      <c r="D7" s="11" t="inlineStr">
        <is>
          <t>Sqm</t>
        </is>
      </c>
      <c r="E7" s="13" t="n">
        <v>145</v>
      </c>
    </row>
    <row r="8">
      <c r="A8" s="6" t="inlineStr">
        <is>
          <t>CAR-05</t>
        </is>
      </c>
      <c r="B8" s="8" t="inlineStr">
        <is>
          <t>Interior door installation</t>
        </is>
      </c>
      <c r="C8" s="6" t="inlineStr">
        <is>
          <t>Carpentry</t>
        </is>
      </c>
      <c r="D8" s="6" t="inlineStr">
        <is>
          <t>Each</t>
        </is>
      </c>
      <c r="E8" s="10" t="n">
        <v>180</v>
      </c>
    </row>
    <row r="9">
      <c r="A9" s="11" t="inlineStr">
        <is>
          <t>PNT-01</t>
        </is>
      </c>
      <c r="B9" s="12" t="inlineStr">
        <is>
          <t>Interior wall painting (2 coats)</t>
        </is>
      </c>
      <c r="C9" s="11" t="inlineStr">
        <is>
          <t>Painting</t>
        </is>
      </c>
      <c r="D9" s="11" t="inlineStr">
        <is>
          <t>Sqm</t>
        </is>
      </c>
      <c r="E9" s="13" t="n">
        <v>22.5</v>
      </c>
    </row>
    <row r="10">
      <c r="A10" s="6" t="inlineStr">
        <is>
          <t>TIL-04</t>
        </is>
      </c>
      <c r="B10" s="8" t="inlineStr">
        <is>
          <t>Bathroom floor tiling</t>
        </is>
      </c>
      <c r="C10" s="6" t="inlineStr">
        <is>
          <t>Tiling</t>
        </is>
      </c>
      <c r="D10" s="6" t="inlineStr">
        <is>
          <t>Sqm</t>
        </is>
      </c>
      <c r="E10" s="10" t="n">
        <v>85</v>
      </c>
    </row>
    <row r="11">
      <c r="A11" s="11" t="inlineStr">
        <is>
          <t>ROF-02</t>
        </is>
      </c>
      <c r="B11" s="12" t="inlineStr">
        <is>
          <t>Roof gutter replacement</t>
        </is>
      </c>
      <c r="C11" s="11" t="inlineStr">
        <is>
          <t>Roofing</t>
        </is>
      </c>
      <c r="D11" s="11" t="inlineStr">
        <is>
          <t>Metre</t>
        </is>
      </c>
      <c r="E11" s="13" t="n">
        <v>48</v>
      </c>
    </row>
    <row r="12">
      <c r="A12" s="6" t="inlineStr">
        <is>
          <t>GEN-05</t>
        </is>
      </c>
      <c r="B12" s="8" t="inlineStr">
        <is>
          <t>General labour (per hour)</t>
        </is>
      </c>
      <c r="C12" s="6" t="inlineStr">
        <is>
          <t>General</t>
        </is>
      </c>
      <c r="D12" s="6" t="inlineStr">
        <is>
          <t>Hour</t>
        </is>
      </c>
      <c r="E12" s="10" t="n">
        <v>75</v>
      </c>
    </row>
    <row r="13">
      <c r="A13" s="11" t="inlineStr">
        <is>
          <t>CAR-03</t>
        </is>
      </c>
      <c r="B13" s="12" t="inlineStr">
        <is>
          <t>Fence panel installation</t>
        </is>
      </c>
      <c r="C13" s="11" t="inlineStr">
        <is>
          <t>Carpentry</t>
        </is>
      </c>
      <c r="D13" s="11" t="inlineStr">
        <is>
          <t>Each</t>
        </is>
      </c>
      <c r="E13" s="13" t="n">
        <v>210</v>
      </c>
    </row>
  </sheetData>
  <mergeCells count="1">
    <mergeCell ref="A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22" customWidth="1" min="1" max="1"/>
    <col width="16" customWidth="1" min="2" max="2"/>
    <col width="16" customWidth="1" min="3" max="3"/>
    <col width="16" customWidth="1" min="4" max="4"/>
    <col width="14" customWidth="1" min="5" max="5"/>
  </cols>
  <sheetData>
    <row r="1" ht="28" customHeight="1">
      <c r="A1" s="1" t="inlineStr">
        <is>
          <t>QUOTE SUMMARY DASHBOARD</t>
        </is>
      </c>
    </row>
    <row r="2"/>
    <row r="3">
      <c r="A3" s="19" t="inlineStr">
        <is>
          <t>Quote Number</t>
        </is>
      </c>
      <c r="B3" s="8">
        <f>'Job Quote'!B4</f>
        <v/>
      </c>
    </row>
    <row r="4">
      <c r="A4" s="19" t="inlineStr">
        <is>
          <t>Client Name</t>
        </is>
      </c>
      <c r="B4" s="8">
        <f>'Job Quote'!F5</f>
        <v/>
      </c>
    </row>
    <row r="5">
      <c r="A5" s="19" t="inlineStr">
        <is>
          <t>Subtotal ($)</t>
        </is>
      </c>
      <c r="B5" s="10">
        <f>'Job Quote'!H22</f>
        <v/>
      </c>
    </row>
    <row r="6">
      <c r="A6" s="19" t="inlineStr">
        <is>
          <t>GST (15%) ($)</t>
        </is>
      </c>
      <c r="B6" s="10">
        <f>'Job Quote'!H23</f>
        <v/>
      </c>
    </row>
    <row r="7">
      <c r="A7" s="19" t="inlineStr">
        <is>
          <t>Total Incl. GST ($)</t>
        </is>
      </c>
      <c r="B7" s="10">
        <f>'Job Quote'!H24</f>
        <v/>
      </c>
    </row>
    <row r="8">
      <c r="A8" s="19" t="inlineStr">
        <is>
          <t>Line Item Count</t>
        </is>
      </c>
      <c r="B8" s="8">
        <f>'Job Quote'!B28</f>
        <v/>
      </c>
    </row>
    <row r="9"/>
    <row r="10"/>
    <row r="11">
      <c r="A11" s="2" t="inlineStr">
        <is>
          <t>LINE ITEM BREAKDOWN</t>
        </is>
      </c>
      <c r="D11" s="2" t="inlineStr">
        <is>
          <t>CATEGORY TOTALS</t>
        </is>
      </c>
    </row>
    <row r="12">
      <c r="A12" s="5" t="inlineStr">
        <is>
          <t>Description</t>
        </is>
      </c>
      <c r="B12" s="5" t="inlineStr">
        <is>
          <t>Amount ($)</t>
        </is>
      </c>
      <c r="D12" s="5" t="inlineStr">
        <is>
          <t>Category</t>
        </is>
      </c>
      <c r="E12" s="5" t="inlineStr">
        <is>
          <t>Total ($)</t>
        </is>
      </c>
    </row>
    <row r="13">
      <c r="A13" s="8">
        <f>'Job Quote'!C12</f>
        <v/>
      </c>
      <c r="B13" s="10">
        <f>'Job Quote'!H12</f>
        <v/>
      </c>
      <c r="D13" s="8" t="inlineStr">
        <is>
          <t>Electrical</t>
        </is>
      </c>
      <c r="E13" s="10">
        <f>SUMIF('Job Quote'!$D$12:$D$20,D13,'Job Quote'!$H$12:$H$20)</f>
        <v/>
      </c>
    </row>
    <row r="14">
      <c r="A14" s="12">
        <f>'Job Quote'!C13</f>
        <v/>
      </c>
      <c r="B14" s="13">
        <f>'Job Quote'!H13</f>
        <v/>
      </c>
      <c r="D14" s="12" t="inlineStr">
        <is>
          <t>Plumbing</t>
        </is>
      </c>
      <c r="E14" s="13">
        <f>SUMIF('Job Quote'!$D$12:$D$20,D14,'Job Quote'!$H$12:$H$20)</f>
        <v/>
      </c>
    </row>
    <row r="15">
      <c r="A15" s="8">
        <f>'Job Quote'!C14</f>
        <v/>
      </c>
      <c r="B15" s="10">
        <f>'Job Quote'!H14</f>
        <v/>
      </c>
      <c r="D15" s="8" t="inlineStr">
        <is>
          <t>Carpentry</t>
        </is>
      </c>
      <c r="E15" s="10">
        <f>SUMIF('Job Quote'!$D$12:$D$20,D15,'Job Quote'!$H$12:$H$20)</f>
        <v/>
      </c>
    </row>
    <row r="16">
      <c r="A16" s="12">
        <f>'Job Quote'!C15</f>
        <v/>
      </c>
      <c r="B16" s="13">
        <f>'Job Quote'!H15</f>
        <v/>
      </c>
      <c r="D16" s="12" t="inlineStr">
        <is>
          <t>Painting</t>
        </is>
      </c>
      <c r="E16" s="13">
        <f>SUMIF('Job Quote'!$D$12:$D$20,D16,'Job Quote'!$H$12:$H$20)</f>
        <v/>
      </c>
    </row>
    <row r="17">
      <c r="A17" s="8">
        <f>'Job Quote'!C16</f>
        <v/>
      </c>
      <c r="B17" s="10">
        <f>'Job Quote'!H16</f>
        <v/>
      </c>
      <c r="D17" s="8" t="inlineStr">
        <is>
          <t>Tiling</t>
        </is>
      </c>
      <c r="E17" s="10">
        <f>SUMIF('Job Quote'!$D$12:$D$20,D17,'Job Quote'!$H$12:$H$20)</f>
        <v/>
      </c>
    </row>
    <row r="18">
      <c r="A18" s="12">
        <f>'Job Quote'!C17</f>
        <v/>
      </c>
      <c r="B18" s="13">
        <f>'Job Quote'!H17</f>
        <v/>
      </c>
      <c r="D18" s="12" t="inlineStr">
        <is>
          <t>Roofing</t>
        </is>
      </c>
      <c r="E18" s="13">
        <f>SUMIF('Job Quote'!$D$12:$D$20,D18,'Job Quote'!$H$12:$H$20)</f>
        <v/>
      </c>
    </row>
    <row r="19">
      <c r="A19" s="8">
        <f>'Job Quote'!C18</f>
        <v/>
      </c>
      <c r="B19" s="10">
        <f>'Job Quote'!H18</f>
        <v/>
      </c>
      <c r="D19" s="8" t="inlineStr">
        <is>
          <t>General</t>
        </is>
      </c>
      <c r="E19" s="10">
        <f>SUMIF('Job Quote'!$D$12:$D$20,D19,'Job Quote'!$H$12:$H$20)</f>
        <v/>
      </c>
    </row>
    <row r="20">
      <c r="A20" s="12">
        <f>'Job Quote'!C19</f>
        <v/>
      </c>
      <c r="B20" s="13">
        <f>'Job Quote'!H19</f>
        <v/>
      </c>
    </row>
    <row r="21">
      <c r="A21" s="8">
        <f>'Job Quote'!C20</f>
        <v/>
      </c>
      <c r="B21" s="10">
        <f>'Job Quote'!H20</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20" customWidth="1" min="1" max="1"/>
    <col width="90" customWidth="1" min="2" max="2"/>
  </cols>
  <sheetData>
    <row r="1" ht="26" customHeight="1">
      <c r="A1" s="1" t="inlineStr">
        <is>
          <t>HOW TO USE THIS TEMPLATE</t>
        </is>
      </c>
    </row>
    <row r="2"/>
    <row r="3" ht="60" customHeight="1">
      <c r="A3" s="20" t="inlineStr">
        <is>
          <t>Job Quote sheet</t>
        </is>
      </c>
      <c r="B3" s="21" t="inlineStr">
        <is>
          <t>Fill in your business details, client details and quote information at the top. In the line items table, type an Item Code (or choose one from the dropdown list) and the Quantity. The Description, Category and Unit Rate will be filled in automatically using a VLOOKUP against the Rates sheet. The Amount column multiplies Quantity by Unit Rate. Subtotal, GST at 15% and the final Total (incl. GST) are calculated automatically at the bottom.</t>
        </is>
      </c>
    </row>
    <row r="4"/>
    <row r="5" ht="60" customHeight="1">
      <c r="A5" s="20" t="inlineStr">
        <is>
          <t>Rates sheet</t>
        </is>
      </c>
      <c r="B5" s="21" t="inlineStr">
        <is>
          <t>This is your reference price list. Each row has an Item Code, Description, Category, Unit of measure and Unit Rate ($). Add new rows here for new services and they will become available in the dropdown list on the Job Quote sheet. Keep codes short and unique.</t>
        </is>
      </c>
    </row>
    <row r="6"/>
    <row r="7" ht="60" customHeight="1">
      <c r="A7" s="20" t="inlineStr">
        <is>
          <t>Dashboard sheet</t>
        </is>
      </c>
      <c r="B7" s="21" t="inlineStr">
        <is>
          <t>Shows key totals for the current quote (subtotal, GST, total, line count), a breakdown of the amount for each line item and a summary of spend by trade category, with a bar chart and a pie chart for a quick visual overview.</t>
        </is>
      </c>
    </row>
    <row r="8"/>
    <row r="9" ht="60" customHeight="1">
      <c r="A9" s="20" t="inlineStr">
        <is>
          <t>Editable cells</t>
        </is>
      </c>
      <c r="B9" s="21" t="inlineStr">
        <is>
          <t>Cells shaded pale yellow are meant to be typed into (business details, item codes, quantities). White or light teal cells contain formulas and should not normally be overwritten.</t>
        </is>
      </c>
    </row>
    <row r="10"/>
    <row r="11" ht="60" customHeight="1">
      <c r="A11" s="20" t="inlineStr">
        <is>
          <t>GST</t>
        </is>
      </c>
      <c r="B11" s="21" t="inlineStr">
        <is>
          <t>This template assumes the standard New Zealand GST rate of 15%. Update the 0.15 figure in the formulas if the rate ever changes.</t>
        </is>
      </c>
    </row>
    <row r="12"/>
    <row r="13" ht="60" customHeight="1">
      <c r="A13" s="20" t="inlineStr">
        <is>
          <t>Quote status</t>
        </is>
      </c>
      <c r="B13" s="21" t="inlineStr">
        <is>
          <t>The 'Quote Status' cell automatically flags quotes over $5,000 as requiring manager sign-off, so you can build in your own internal approval process.</t>
        </is>
      </c>
    </row>
    <row r="14"/>
    <row r="15" ht="60" customHeight="1">
      <c r="A15" s="20" t="inlineStr">
        <is>
          <t>Printing/sending</t>
        </is>
      </c>
      <c r="B15" s="21" t="inlineStr">
        <is>
          <t>Once complete, you can print or export the Job Quote sheet to PDF to send to your client. Update the Quote Number and Valid Until date for each new quote.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2026-07-20T10:16:35Z</dcterms:created>
  <dcterms:modified xmlns:dcterms="http://purl.org/dc/terms/" xmlns:xsi="http://www.w3.org/2001/XMLSchema-instance" xsi:type="dcterms:W3CDTF">2026-07-20T10:16:35Z</dcterms:modified>
</cp:coreProperties>
</file>