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aintenance Log" sheetId="1" state="visible" r:id="rId1"/>
    <sheet xmlns:r="http://schemas.openxmlformats.org/officeDocument/2006/relationships" name="Fleet &amp; Summary" sheetId="2" state="visible" r:id="rId2"/>
    <sheet xmlns:r="http://schemas.openxmlformats.org/officeDocument/2006/relationships" name="Instructions" sheetId="3" state="visible" r:id="rId3"/>
  </sheets>
  <definedNames>
    <definedName name="_xlnm._FilterDatabase" localSheetId="0" hidden="1">'Maintenance Log'!$A$1:$V$101</definedName>
    <definedName name="_xlnm._FilterDatabase" localSheetId="1" hidden="1">'Fleet &amp; Summary'!$A$12:$H$112</definedName>
    <definedName name="_xlnm._FilterDatabase" localSheetId="2" hidden="1">'Instructions'!$A$3:$B$12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dd/mm/yyyy"/>
    <numFmt numFmtId="165" formatCode="$#,##0.00"/>
    <numFmt numFmtId="166" formatCode="0.0%"/>
  </numFmts>
  <fonts count="6">
    <font>
      <name val="Calibri"/>
      <family val="2"/>
      <color theme="1"/>
      <sz val="11"/>
      <scheme val="minor"/>
    </font>
    <font>
      <name val="Aptos"/>
      <b val="1"/>
      <color rgb="00FFFFFF"/>
      <sz val="11"/>
    </font>
    <font>
      <name val="Aptos"/>
      <color rgb="001F2937"/>
      <sz val="10"/>
    </font>
    <font>
      <name val="Aptos Display"/>
      <b val="1"/>
      <color rgb="00FFFFFF"/>
      <sz val="16"/>
    </font>
    <font>
      <name val="Aptos"/>
      <b val="1"/>
      <color rgb="00FFFFFF"/>
      <sz val="10"/>
    </font>
    <font>
      <name val="Aptos"/>
      <b val="1"/>
      <color rgb="001F2937"/>
      <sz val="10"/>
    </font>
  </fonts>
  <fills count="9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0FDFA"/>
      </patternFill>
    </fill>
    <fill>
      <patternFill patternType="solid">
        <fgColor rgb="00FFFBEB"/>
      </patternFill>
    </fill>
    <fill>
      <patternFill patternType="solid">
        <fgColor rgb="00E6FFFB"/>
      </patternFill>
    </fill>
    <fill>
      <patternFill patternType="solid">
        <fgColor rgb="00FFFFFF"/>
      </patternFill>
    </fill>
    <fill>
      <patternFill patternType="solid">
        <fgColor rgb="0014B8A6"/>
      </patternFill>
    </fill>
    <fill>
      <patternFill patternType="solid">
        <fgColor rgb="000F766E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4" borderId="1" applyAlignment="1" pivotButton="0" quotePrefix="0" xfId="0">
      <alignment horizontal="left" vertical="center"/>
    </xf>
    <xf numFmtId="0" fontId="2" fillId="5" borderId="1" applyAlignment="1" pivotButton="0" quotePrefix="0" xfId="0">
      <alignment horizontal="left" vertical="center"/>
    </xf>
    <xf numFmtId="164" fontId="2" fillId="4" borderId="1" applyAlignment="1" pivotButton="0" quotePrefix="0" xfId="0">
      <alignment horizontal="left" vertical="center"/>
    </xf>
    <xf numFmtId="3" fontId="2" fillId="4" borderId="1" applyAlignment="1" pivotButton="0" quotePrefix="0" xfId="0">
      <alignment horizontal="left" vertical="center"/>
    </xf>
    <xf numFmtId="0" fontId="2" fillId="4" borderId="1" applyAlignment="1" pivotButton="0" quotePrefix="0" xfId="0">
      <alignment horizontal="left" vertical="top" wrapText="1"/>
    </xf>
    <xf numFmtId="165" fontId="2" fillId="4" borderId="1" applyAlignment="1" pivotButton="0" quotePrefix="0" xfId="0">
      <alignment horizontal="left" vertical="center"/>
    </xf>
    <xf numFmtId="165" fontId="2" fillId="5" borderId="1" applyAlignment="1" pivotButton="0" quotePrefix="0" xfId="0">
      <alignment horizontal="left" vertical="center"/>
    </xf>
    <xf numFmtId="3" fontId="2" fillId="5" borderId="1" applyAlignment="1" pivotButton="0" quotePrefix="0" xfId="0">
      <alignment horizontal="left" vertical="center"/>
    </xf>
    <xf numFmtId="0" fontId="2" fillId="6" borderId="1" applyAlignment="1" pivotButton="0" quotePrefix="0" xfId="0">
      <alignment horizontal="left" vertical="center"/>
    </xf>
    <xf numFmtId="165" fontId="2" fillId="6" borderId="1" applyAlignment="1" pivotButton="0" quotePrefix="0" xfId="0">
      <alignment horizontal="left" vertical="center"/>
    </xf>
    <xf numFmtId="3" fontId="2" fillId="6" borderId="1" applyAlignment="1" pivotButton="0" quotePrefix="0" xfId="0">
      <alignment horizontal="left" vertical="center"/>
    </xf>
    <xf numFmtId="0" fontId="3" fillId="2" borderId="0" applyAlignment="1" pivotButton="0" quotePrefix="0" xfId="0">
      <alignment horizontal="center" vertical="center"/>
    </xf>
    <xf numFmtId="0" fontId="4" fillId="7" borderId="1" applyAlignment="1" pivotButton="0" quotePrefix="0" xfId="0">
      <alignment horizontal="left" vertical="center"/>
    </xf>
    <xf numFmtId="3" fontId="5" fillId="5" borderId="1" applyAlignment="1" pivotButton="0" quotePrefix="0" xfId="0">
      <alignment horizontal="right" vertical="center"/>
    </xf>
    <xf numFmtId="165" fontId="5" fillId="5" borderId="1" applyAlignment="1" pivotButton="0" quotePrefix="0" xfId="0">
      <alignment horizontal="right" vertical="center"/>
    </xf>
    <xf numFmtId="166" fontId="5" fillId="5" borderId="1" applyAlignment="1" pivotButton="0" quotePrefix="0" xfId="0">
      <alignment horizontal="right" vertical="center"/>
    </xf>
    <xf numFmtId="0" fontId="1" fillId="8" borderId="1" applyAlignment="1" pivotButton="0" quotePrefix="0" xfId="0">
      <alignment horizontal="center" vertical="center" wrapText="1"/>
    </xf>
    <xf numFmtId="0" fontId="2" fillId="4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3" fontId="2" fillId="3" borderId="1" applyAlignment="1" pivotButton="0" quotePrefix="0" xfId="0">
      <alignment horizontal="left" vertical="center"/>
    </xf>
    <xf numFmtId="165" fontId="2" fillId="3" borderId="1" applyAlignment="1" pivotButton="0" quotePrefix="0" xfId="0">
      <alignment horizontal="left" vertical="center"/>
    </xf>
    <xf numFmtId="0" fontId="2" fillId="3" borderId="1" applyAlignment="1" pivotButton="0" quotePrefix="0" xfId="0">
      <alignment horizontal="center" vertical="center"/>
    </xf>
    <xf numFmtId="0" fontId="2" fillId="6" borderId="1" applyAlignment="1" pivotButton="0" quotePrefix="0" xfId="0">
      <alignment horizontal="center" vertical="center"/>
    </xf>
    <xf numFmtId="0" fontId="5" fillId="3" borderId="1" applyAlignment="1" pivotButton="0" quotePrefix="0" xfId="0">
      <alignment horizontal="left" vertical="top" wrapText="1"/>
    </xf>
    <xf numFmtId="0" fontId="2" fillId="3" borderId="1" applyAlignment="1" pivotButton="0" quotePrefix="0" xfId="0">
      <alignment horizontal="left" vertical="top" wrapText="1"/>
    </xf>
    <xf numFmtId="0" fontId="5" fillId="6" borderId="1" applyAlignment="1" pivotButton="0" quotePrefix="0" xfId="0">
      <alignment horizontal="left" vertical="top" wrapText="1"/>
    </xf>
    <xf numFmtId="0" fontId="2" fillId="6" borderId="1" applyAlignment="1" pivotButton="0" quotePrefix="0" xfId="0">
      <alignment horizontal="left" vertical="top" wrapText="1"/>
    </xf>
  </cellXfs>
  <cellStyles count="1">
    <cellStyle name="Normal" xfId="0" builtinId="0" hidden="0"/>
  </cellStyles>
  <dxfs count="3">
    <dxf>
      <font>
        <name val="Aptos"/>
        <b val="1"/>
        <color rgb="00FFFFFF"/>
        <sz val="10"/>
      </font>
      <fill>
        <patternFill patternType="solid">
          <fgColor rgb="00DC2626"/>
        </patternFill>
      </fill>
    </dxf>
    <dxf>
      <font>
        <name val="Aptos"/>
        <b val="1"/>
        <color rgb="001F2937"/>
        <sz val="10"/>
      </font>
      <fill>
        <patternFill patternType="solid">
          <fgColor rgb="00F59E0B"/>
        </patternFill>
      </fill>
    </dxf>
    <dxf>
      <font>
        <name val="Aptos"/>
        <b val="1"/>
        <color rgb="00FFFFFF"/>
        <sz val="10"/>
      </font>
      <fill>
        <patternFill patternType="solid">
          <fgColor rgb="0022C55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Maintenance Cost incl GST by Vehicle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'Fleet &amp; Summary'!L12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'Fleet &amp; Summary'!$J$13:$J$112</f>
            </numRef>
          </cat>
          <val>
            <numRef>
              <f>'Fleet &amp; Summary'!$L$13:$L$112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Vehicle Registration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NZD ($)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Maintenance Jobs by Type</a:t>
            </a:r>
          </a:p>
        </rich>
      </tx>
    </title>
    <plotArea>
      <doughnutChart>
        <varyColors val="1"/>
        <ser>
          <idx val="0"/>
          <order val="0"/>
          <tx>
            <strRef>
              <f>'Fleet &amp; Summary'!K116</f>
            </strRef>
          </tx>
          <spPr>
            <a:ln xmlns:a="http://schemas.openxmlformats.org/drawingml/2006/main">
              <a:solidFill>
                <a:srgbClr val="FFFFFF"/>
              </a:solidFill>
              <a:prstDash val="solid"/>
            </a:ln>
          </spPr>
          <cat>
            <numRef>
              <f>'Fleet &amp; Summary'!$J$117:$J$123</f>
            </numRef>
          </cat>
          <val>
            <numRef>
              <f>'Fleet &amp; Summary'!$K$117:$K$123</f>
            </numRef>
          </val>
        </ser>
        <firstSliceAng val="0"/>
        <holeSize val="10"/>
      </doughnut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Maintenance Job Status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'Fleet &amp; Summary'!K127</f>
            </strRef>
          </tx>
          <spPr>
            <a:solidFill xmlns:a="http://schemas.openxmlformats.org/drawingml/2006/main">
              <a:srgbClr val="14B8A6"/>
            </a:solidFill>
            <a:ln xmlns:a="http://schemas.openxmlformats.org/drawingml/2006/main">
              <a:prstDash val="solid"/>
            </a:ln>
          </spPr>
          <cat>
            <numRef>
              <f>'Fleet &amp; Summary'!$J$128:$J$130</f>
            </numRef>
          </cat>
          <val>
            <numRef>
              <f>'Fleet &amp; Summary'!$K$128:$K$130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Job Count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Status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16</col>
      <colOff>0</colOff>
      <row>1</row>
      <rowOff>0</rowOff>
    </from>
    <ext cx="576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16</col>
      <colOff>0</colOff>
      <row>18</row>
      <rowOff>0</rowOff>
    </from>
    <ext cx="5400000" cy="28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16</col>
      <colOff>0</colOff>
      <row>34</row>
      <rowOff>0</rowOff>
    </from>
    <ext cx="5400000" cy="252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101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" customWidth="1" min="1" max="1"/>
    <col width="19" customWidth="1" min="2" max="2"/>
    <col width="25" customWidth="1" min="3" max="3"/>
    <col width="16" customWidth="1" min="4" max="4"/>
    <col width="19" customWidth="1" min="5" max="5"/>
    <col width="14" customWidth="1" min="6" max="6"/>
    <col width="15" customWidth="1" min="7" max="7"/>
    <col width="19" customWidth="1" min="8" max="8"/>
    <col width="29" customWidth="1" min="9" max="9"/>
    <col width="38" customWidth="1" min="10" max="10"/>
    <col width="17" customWidth="1" min="11" max="11"/>
    <col width="18" customWidth="1" min="12" max="12"/>
    <col width="17" customWidth="1" min="13" max="13"/>
    <col width="17" customWidth="1" min="14" max="14"/>
    <col width="13" customWidth="1" min="15" max="15"/>
    <col width="19" customWidth="1" min="16" max="16"/>
    <col width="21" customWidth="1" min="17" max="17"/>
    <col width="18" customWidth="1" min="18" max="18"/>
    <col width="16" customWidth="1" min="19" max="19"/>
    <col width="19" customWidth="1" min="20" max="20"/>
    <col width="21" customWidth="1" min="21" max="21"/>
    <col width="30" customWidth="1" min="22" max="22"/>
  </cols>
  <sheetData>
    <row r="1" ht="38" customHeight="1">
      <c r="A1" s="1" t="inlineStr">
        <is>
          <t>Job ID</t>
        </is>
      </c>
      <c r="B1" s="1" t="inlineStr">
        <is>
          <t>Vehicle Registration</t>
        </is>
      </c>
      <c r="C1" s="1" t="inlineStr">
        <is>
          <t>Vehicle Make/Model</t>
        </is>
      </c>
      <c r="D1" s="1" t="inlineStr">
        <is>
          <t>Home Base</t>
        </is>
      </c>
      <c r="E1" s="1" t="inlineStr">
        <is>
          <t>Assigned Driver</t>
        </is>
      </c>
      <c r="F1" s="1" t="inlineStr">
        <is>
          <t>Service Date</t>
        </is>
      </c>
      <c r="G1" s="1" t="inlineStr">
        <is>
          <t>Odometer (km)</t>
        </is>
      </c>
      <c r="H1" s="1" t="inlineStr">
        <is>
          <t>Maintenance Type</t>
        </is>
      </c>
      <c r="I1" s="1" t="inlineStr">
        <is>
          <t>Supplier / Workshop</t>
        </is>
      </c>
      <c r="J1" s="1" t="inlineStr">
        <is>
          <t>Work Description</t>
        </is>
      </c>
      <c r="K1" s="1" t="inlineStr">
        <is>
          <t>Parts Cost (NZD, ex GST)</t>
        </is>
      </c>
      <c r="L1" s="1" t="inlineStr">
        <is>
          <t>Labour Cost (NZD, ex GST)</t>
        </is>
      </c>
      <c r="M1" s="1" t="inlineStr">
        <is>
          <t>Other Cost (NZD, ex GST)</t>
        </is>
      </c>
      <c r="N1" s="1" t="inlineStr">
        <is>
          <t>Total Cost ex GST</t>
        </is>
      </c>
      <c r="O1" s="1" t="inlineStr">
        <is>
          <t>GST</t>
        </is>
      </c>
      <c r="P1" s="1" t="inlineStr">
        <is>
          <t>Total Cost incl GST</t>
        </is>
      </c>
      <c r="Q1" s="1" t="inlineStr">
        <is>
          <t>Next Service Due (km)</t>
        </is>
      </c>
      <c r="R1" s="1" t="inlineStr">
        <is>
          <t>Next Service Due Date</t>
        </is>
      </c>
      <c r="S1" s="1" t="inlineStr">
        <is>
          <t>Days Until Due</t>
        </is>
      </c>
      <c r="T1" s="1" t="inlineStr">
        <is>
          <t>Maintenance Status</t>
        </is>
      </c>
      <c r="U1" s="1" t="inlineStr">
        <is>
          <t>Invoice / Reference</t>
        </is>
      </c>
      <c r="V1" s="1" t="inlineStr">
        <is>
          <t>Notes</t>
        </is>
      </c>
    </row>
    <row r="2">
      <c r="A2" s="2" t="inlineStr">
        <is>
          <t>MNT-2026-001</t>
        </is>
      </c>
      <c r="B2" s="2" t="inlineStr">
        <is>
          <t>KFU482</t>
        </is>
      </c>
      <c r="C2" s="3">
        <f>IF(B2="","",IFERROR(VLOOKUP(B2,'Fleet &amp; Summary'!$A$12:$H$112,2,FALSE),""))</f>
        <v/>
      </c>
      <c r="D2" s="3">
        <f>IF(B2="","",IFERROR(VLOOKUP(B2,'Fleet &amp; Summary'!$A$12:$H$112,5,FALSE),""))</f>
        <v/>
      </c>
      <c r="E2" s="3">
        <f>IF(B2="","",IFERROR(VLOOKUP(B2,'Fleet &amp; Summary'!$A$12:$H$112,6,FALSE),""))</f>
        <v/>
      </c>
      <c r="F2" s="4" t="n">
        <v>46073</v>
      </c>
      <c r="G2" s="5" t="n">
        <v>78450</v>
      </c>
      <c r="H2" s="2" t="inlineStr">
        <is>
          <t>Scheduled Service</t>
        </is>
      </c>
      <c r="I2" s="6" t="inlineStr">
        <is>
          <t>Auckland Ute Service Centre</t>
        </is>
      </c>
      <c r="J2" s="6" t="inlineStr">
        <is>
          <t>90,000 km scheduled service with oil and filter change</t>
        </is>
      </c>
      <c r="K2" s="7" t="n">
        <v>285</v>
      </c>
      <c r="L2" s="7" t="n">
        <v>220</v>
      </c>
      <c r="M2" s="7" t="n">
        <v>18</v>
      </c>
      <c r="N2" s="8">
        <f>IF(COUNTA(K2:M2)=0,"",SUM(K2:M2))</f>
        <v/>
      </c>
      <c r="O2" s="8">
        <f>IF(N2="","",N2*15%)</f>
        <v/>
      </c>
      <c r="P2" s="8">
        <f>IF(N2="","",SUM(N2:O2))</f>
        <v/>
      </c>
      <c r="Q2" s="5" t="n">
        <v>88450</v>
      </c>
      <c r="R2" s="4" t="n">
        <v>46267</v>
      </c>
      <c r="S2" s="9">
        <f>IF(R2="","",R2-TODAY())</f>
        <v/>
      </c>
      <c r="T2" s="3">
        <f>IF(OR(B2="",R2="",G2="",Q2=""),"",IF(R2&lt;TODAY(),"Overdue",IF(R2&lt;=TODAY()+30,"Due Soon",IF(Q2&lt;=G2,"Due Soon","Completed"))))</f>
        <v/>
      </c>
      <c r="U2" s="2" t="inlineStr">
        <is>
          <t>AKL-2026-1048</t>
        </is>
      </c>
      <c r="V2" s="6" t="inlineStr">
        <is>
          <t>Service book updated.</t>
        </is>
      </c>
    </row>
    <row r="3">
      <c r="A3" s="2" t="inlineStr">
        <is>
          <t>MNT-2026-002</t>
        </is>
      </c>
      <c r="B3" s="2" t="inlineStr">
        <is>
          <t>QTR619</t>
        </is>
      </c>
      <c r="C3" s="10">
        <f>IF(B3="","",IFERROR(VLOOKUP(B3,'Fleet &amp; Summary'!$A$12:$H$112,2,FALSE),""))</f>
        <v/>
      </c>
      <c r="D3" s="10">
        <f>IF(B3="","",IFERROR(VLOOKUP(B3,'Fleet &amp; Summary'!$A$12:$H$112,5,FALSE),""))</f>
        <v/>
      </c>
      <c r="E3" s="10">
        <f>IF(B3="","",IFERROR(VLOOKUP(B3,'Fleet &amp; Summary'!$A$12:$H$112,6,FALSE),""))</f>
        <v/>
      </c>
      <c r="F3" s="4" t="n">
        <v>46093</v>
      </c>
      <c r="G3" s="5" t="n">
        <v>62880</v>
      </c>
      <c r="H3" s="2" t="inlineStr">
        <is>
          <t>WOF</t>
        </is>
      </c>
      <c r="I3" s="6" t="inlineStr">
        <is>
          <t>Wellington WOF &amp; Auto</t>
        </is>
      </c>
      <c r="J3" s="6" t="inlineStr">
        <is>
          <t>WOF inspection and headlamp alignment</t>
        </is>
      </c>
      <c r="K3" s="7" t="n">
        <v>0</v>
      </c>
      <c r="L3" s="7" t="n">
        <v>92</v>
      </c>
      <c r="M3" s="7" t="n">
        <v>0</v>
      </c>
      <c r="N3" s="11">
        <f>IF(COUNTA(K3:M3)=0,"",SUM(K3:M3))</f>
        <v/>
      </c>
      <c r="O3" s="11">
        <f>IF(N3="","",N3*15%)</f>
        <v/>
      </c>
      <c r="P3" s="11">
        <f>IF(N3="","",SUM(N3:O3))</f>
        <v/>
      </c>
      <c r="Q3" s="5" t="n">
        <v>72880</v>
      </c>
      <c r="R3" s="4" t="n">
        <v>46285</v>
      </c>
      <c r="S3" s="12">
        <f>IF(R3="","",R3-TODAY())</f>
        <v/>
      </c>
      <c r="T3" s="10">
        <f>IF(OR(B3="",R3="",G3="",Q3=""),"",IF(R3&lt;TODAY(),"Overdue",IF(R3&lt;=TODAY()+30,"Due Soon",IF(Q3&lt;=G3,"Due Soon","Completed"))))</f>
        <v/>
      </c>
      <c r="U3" s="2" t="inlineStr">
        <is>
          <t>WLG-2026-2217</t>
        </is>
      </c>
      <c r="V3" s="6" t="inlineStr">
        <is>
          <t>WOF label issued.</t>
        </is>
      </c>
    </row>
    <row r="4">
      <c r="A4" s="2" t="inlineStr">
        <is>
          <t>MNT-2026-003</t>
        </is>
      </c>
      <c r="B4" s="2" t="inlineStr">
        <is>
          <t>NBG735</t>
        </is>
      </c>
      <c r="C4" s="3">
        <f>IF(B4="","",IFERROR(VLOOKUP(B4,'Fleet &amp; Summary'!$A$12:$H$112,2,FALSE),""))</f>
        <v/>
      </c>
      <c r="D4" s="3">
        <f>IF(B4="","",IFERROR(VLOOKUP(B4,'Fleet &amp; Summary'!$A$12:$H$112,5,FALSE),""))</f>
        <v/>
      </c>
      <c r="E4" s="3">
        <f>IF(B4="","",IFERROR(VLOOKUP(B4,'Fleet &amp; Summary'!$A$12:$H$112,6,FALSE),""))</f>
        <v/>
      </c>
      <c r="F4" s="4" t="n">
        <v>46118</v>
      </c>
      <c r="G4" s="5" t="n">
        <v>90340</v>
      </c>
      <c r="H4" s="2" t="inlineStr">
        <is>
          <t>Tyres</t>
        </is>
      </c>
      <c r="I4" s="6" t="inlineStr">
        <is>
          <t>Canterbury Tyre Specialists</t>
        </is>
      </c>
      <c r="J4" s="6" t="inlineStr">
        <is>
          <t>Replace four all-terrain tyres and complete wheel alignment</t>
        </is>
      </c>
      <c r="K4" s="7" t="n">
        <v>1240</v>
      </c>
      <c r="L4" s="7" t="n">
        <v>210</v>
      </c>
      <c r="M4" s="7" t="n">
        <v>35</v>
      </c>
      <c r="N4" s="8">
        <f>IF(COUNTA(K4:M4)=0,"",SUM(K4:M4))</f>
        <v/>
      </c>
      <c r="O4" s="8">
        <f>IF(N4="","",N4*15%)</f>
        <v/>
      </c>
      <c r="P4" s="8">
        <f>IF(N4="","",SUM(N4:O4))</f>
        <v/>
      </c>
      <c r="Q4" s="5" t="n">
        <v>100340</v>
      </c>
      <c r="R4" s="4" t="n">
        <v>46318</v>
      </c>
      <c r="S4" s="9">
        <f>IF(R4="","",R4-TODAY())</f>
        <v/>
      </c>
      <c r="T4" s="3">
        <f>IF(OR(B4="",R4="",G4="",Q4=""),"",IF(R4&lt;TODAY(),"Overdue",IF(R4&lt;=TODAY()+30,"Due Soon",IF(Q4&lt;=G4,"Due Soon","Completed"))))</f>
        <v/>
      </c>
      <c r="U4" s="2" t="inlineStr">
        <is>
          <t>CHC-2026-3381</t>
        </is>
      </c>
      <c r="V4" s="6" t="inlineStr">
        <is>
          <t>Tyre pressure checked.</t>
        </is>
      </c>
    </row>
    <row r="5">
      <c r="A5" s="2" t="inlineStr">
        <is>
          <t>MNT-2026-004</t>
        </is>
      </c>
      <c r="B5" s="2" t="inlineStr">
        <is>
          <t>HML284</t>
        </is>
      </c>
      <c r="C5" s="10">
        <f>IF(B5="","",IFERROR(VLOOKUP(B5,'Fleet &amp; Summary'!$A$12:$H$112,2,FALSE),""))</f>
        <v/>
      </c>
      <c r="D5" s="10">
        <f>IF(B5="","",IFERROR(VLOOKUP(B5,'Fleet &amp; Summary'!$A$12:$H$112,5,FALSE),""))</f>
        <v/>
      </c>
      <c r="E5" s="10">
        <f>IF(B5="","",IFERROR(VLOOKUP(B5,'Fleet &amp; Summary'!$A$12:$H$112,6,FALSE),""))</f>
        <v/>
      </c>
      <c r="F5" s="4" t="n">
        <v>46143</v>
      </c>
      <c r="G5" s="5" t="n">
        <v>71520</v>
      </c>
      <c r="H5" s="2" t="inlineStr">
        <is>
          <t>Brakes</t>
        </is>
      </c>
      <c r="I5" s="6" t="inlineStr">
        <is>
          <t>Hamilton Brake &amp; Clutch</t>
        </is>
      </c>
      <c r="J5" s="6" t="inlineStr">
        <is>
          <t>Replace front brake pads and machine brake discs</t>
        </is>
      </c>
      <c r="K5" s="7" t="n">
        <v>760</v>
      </c>
      <c r="L5" s="7" t="n">
        <v>540</v>
      </c>
      <c r="M5" s="7" t="n">
        <v>20</v>
      </c>
      <c r="N5" s="11">
        <f>IF(COUNTA(K5:M5)=0,"",SUM(K5:M5))</f>
        <v/>
      </c>
      <c r="O5" s="11">
        <f>IF(N5="","",N5*15%)</f>
        <v/>
      </c>
      <c r="P5" s="11">
        <f>IF(N5="","",SUM(N5:O5))</f>
        <v/>
      </c>
      <c r="Q5" s="5" t="n">
        <v>81520</v>
      </c>
      <c r="R5" s="4" t="n">
        <v>46272</v>
      </c>
      <c r="S5" s="12">
        <f>IF(R5="","",R5-TODAY())</f>
        <v/>
      </c>
      <c r="T5" s="10">
        <f>IF(OR(B5="",R5="",G5="",Q5=""),"",IF(R5&lt;TODAY(),"Overdue",IF(R5&lt;=TODAY()+30,"Due Soon",IF(Q5&lt;=G5,"Due Soon","Completed"))))</f>
        <v/>
      </c>
      <c r="U5" s="2" t="inlineStr">
        <is>
          <t>HAM-2026-1456</t>
        </is>
      </c>
      <c r="V5" s="6" t="inlineStr">
        <is>
          <t>Road test completed.</t>
        </is>
      </c>
    </row>
    <row r="6">
      <c r="A6" s="2" t="inlineStr">
        <is>
          <t>MNT-2026-005</t>
        </is>
      </c>
      <c r="B6" s="2" t="inlineStr">
        <is>
          <t>TGA914</t>
        </is>
      </c>
      <c r="C6" s="3">
        <f>IF(B6="","",IFERROR(VLOOKUP(B6,'Fleet &amp; Summary'!$A$12:$H$112,2,FALSE),""))</f>
        <v/>
      </c>
      <c r="D6" s="3">
        <f>IF(B6="","",IFERROR(VLOOKUP(B6,'Fleet &amp; Summary'!$A$12:$H$112,5,FALSE),""))</f>
        <v/>
      </c>
      <c r="E6" s="3">
        <f>IF(B6="","",IFERROR(VLOOKUP(B6,'Fleet &amp; Summary'!$A$12:$H$112,6,FALSE),""))</f>
        <v/>
      </c>
      <c r="F6" s="4" t="n">
        <v>46168</v>
      </c>
      <c r="G6" s="5" t="n">
        <v>54210</v>
      </c>
      <c r="H6" s="2" t="inlineStr">
        <is>
          <t>Electrical</t>
        </is>
      </c>
      <c r="I6" s="6" t="inlineStr">
        <is>
          <t>Tauranga Auto Electrical</t>
        </is>
      </c>
      <c r="J6" s="6" t="inlineStr">
        <is>
          <t>Battery replacement and charging system test</t>
        </is>
      </c>
      <c r="K6" s="7" t="n">
        <v>315</v>
      </c>
      <c r="L6" s="7" t="n">
        <v>165</v>
      </c>
      <c r="M6" s="7" t="n">
        <v>0</v>
      </c>
      <c r="N6" s="8">
        <f>IF(COUNTA(K6:M6)=0,"",SUM(K6:M6))</f>
        <v/>
      </c>
      <c r="O6" s="8">
        <f>IF(N6="","",N6*15%)</f>
        <v/>
      </c>
      <c r="P6" s="8">
        <f>IF(N6="","",SUM(N6:O6))</f>
        <v/>
      </c>
      <c r="Q6" s="5" t="n">
        <v>64210</v>
      </c>
      <c r="R6" s="4" t="n">
        <v>46298</v>
      </c>
      <c r="S6" s="9">
        <f>IF(R6="","",R6-TODAY())</f>
        <v/>
      </c>
      <c r="T6" s="3">
        <f>IF(OR(B6="",R6="",G6="",Q6=""),"",IF(R6&lt;TODAY(),"Overdue",IF(R6&lt;=TODAY()+30,"Due Soon",IF(Q6&lt;=G6,"Due Soon","Completed"))))</f>
        <v/>
      </c>
      <c r="U6" s="2" t="inlineStr">
        <is>
          <t>TGA-2026-0924</t>
        </is>
      </c>
      <c r="V6" s="6" t="inlineStr">
        <is>
          <t>Old battery recycled.</t>
        </is>
      </c>
    </row>
    <row r="7">
      <c r="A7" s="2" t="inlineStr">
        <is>
          <t>MNT-2026-006</t>
        </is>
      </c>
      <c r="B7" s="2" t="inlineStr">
        <is>
          <t>DND407</t>
        </is>
      </c>
      <c r="C7" s="10">
        <f>IF(B7="","",IFERROR(VLOOKUP(B7,'Fleet &amp; Summary'!$A$12:$H$112,2,FALSE),""))</f>
        <v/>
      </c>
      <c r="D7" s="10">
        <f>IF(B7="","",IFERROR(VLOOKUP(B7,'Fleet &amp; Summary'!$A$12:$H$112,5,FALSE),""))</f>
        <v/>
      </c>
      <c r="E7" s="10">
        <f>IF(B7="","",IFERROR(VLOOKUP(B7,'Fleet &amp; Summary'!$A$12:$H$112,6,FALSE),""))</f>
        <v/>
      </c>
      <c r="F7" s="4" t="n">
        <v>46193</v>
      </c>
      <c r="G7" s="5" t="n">
        <v>82640</v>
      </c>
      <c r="H7" s="2" t="inlineStr">
        <is>
          <t>Repair</t>
        </is>
      </c>
      <c r="I7" s="6" t="inlineStr">
        <is>
          <t>Dunedin 4WD Repairs</t>
        </is>
      </c>
      <c r="J7" s="6" t="inlineStr">
        <is>
          <t>Replace front suspension bushes and complete wheel alignment</t>
        </is>
      </c>
      <c r="K7" s="7" t="n">
        <v>980</v>
      </c>
      <c r="L7" s="7" t="n">
        <v>680</v>
      </c>
      <c r="M7" s="7" t="n">
        <v>45</v>
      </c>
      <c r="N7" s="11">
        <f>IF(COUNTA(K7:M7)=0,"",SUM(K7:M7))</f>
        <v/>
      </c>
      <c r="O7" s="11">
        <f>IF(N7="","",N7*15%)</f>
        <v/>
      </c>
      <c r="P7" s="11">
        <f>IF(N7="","",SUM(N7:O7))</f>
        <v/>
      </c>
      <c r="Q7" s="5" t="n">
        <v>92640</v>
      </c>
      <c r="R7" s="4" t="n">
        <v>46333</v>
      </c>
      <c r="S7" s="12">
        <f>IF(R7="","",R7-TODAY())</f>
        <v/>
      </c>
      <c r="T7" s="10">
        <f>IF(OR(B7="",R7="",G7="",Q7=""),"",IF(R7&lt;TODAY(),"Overdue",IF(R7&lt;=TODAY()+30,"Due Soon",IF(Q7&lt;=G7,"Due Soon","Completed"))))</f>
        <v/>
      </c>
      <c r="U7" s="2" t="inlineStr">
        <is>
          <t>DUD-2026-1780</t>
        </is>
      </c>
      <c r="V7" s="6" t="inlineStr">
        <is>
          <t>Monitor tyre wear.</t>
        </is>
      </c>
    </row>
    <row r="8">
      <c r="A8" s="2" t="inlineStr">
        <is>
          <t>MNT-2026-007</t>
        </is>
      </c>
      <c r="B8" s="2" t="inlineStr">
        <is>
          <t>PNR863</t>
        </is>
      </c>
      <c r="C8" s="3">
        <f>IF(B8="","",IFERROR(VLOOKUP(B8,'Fleet &amp; Summary'!$A$12:$H$112,2,FALSE),""))</f>
        <v/>
      </c>
      <c r="D8" s="3">
        <f>IF(B8="","",IFERROR(VLOOKUP(B8,'Fleet &amp; Summary'!$A$12:$H$112,5,FALSE),""))</f>
        <v/>
      </c>
      <c r="E8" s="3">
        <f>IF(B8="","",IFERROR(VLOOKUP(B8,'Fleet &amp; Summary'!$A$12:$H$112,6,FALSE),""))</f>
        <v/>
      </c>
      <c r="F8" s="4" t="n">
        <v>46215</v>
      </c>
      <c r="G8" s="5" t="n">
        <v>66780</v>
      </c>
      <c r="H8" s="2" t="inlineStr">
        <is>
          <t>Electrical</t>
        </is>
      </c>
      <c r="I8" s="6" t="inlineStr">
        <is>
          <t>Napier Fleet Electrical</t>
        </is>
      </c>
      <c r="J8" s="6" t="inlineStr">
        <is>
          <t>Repair trailer socket and roof beacon wiring</t>
        </is>
      </c>
      <c r="K8" s="7" t="n">
        <v>145</v>
      </c>
      <c r="L8" s="7" t="n">
        <v>360</v>
      </c>
      <c r="M8" s="7" t="n">
        <v>12</v>
      </c>
      <c r="N8" s="8">
        <f>IF(COUNTA(K8:M8)=0,"",SUM(K8:M8))</f>
        <v/>
      </c>
      <c r="O8" s="8">
        <f>IF(N8="","",N8*15%)</f>
        <v/>
      </c>
      <c r="P8" s="8">
        <f>IF(N8="","",SUM(N8:O8))</f>
        <v/>
      </c>
      <c r="Q8" s="5" t="n">
        <v>76780</v>
      </c>
      <c r="R8" s="4" t="n">
        <v>46269</v>
      </c>
      <c r="S8" s="9">
        <f>IF(R8="","",R8-TODAY())</f>
        <v/>
      </c>
      <c r="T8" s="3">
        <f>IF(OR(B8="",R8="",G8="",Q8=""),"",IF(R8&lt;TODAY(),"Overdue",IF(R8&lt;=TODAY()+30,"Due Soon",IF(Q8&lt;=G8,"Due Soon","Completed"))))</f>
        <v/>
      </c>
      <c r="U8" s="2" t="inlineStr">
        <is>
          <t>NPR-2026-2605</t>
        </is>
      </c>
      <c r="V8" s="6" t="inlineStr">
        <is>
          <t>Connector covers fitted.</t>
        </is>
      </c>
    </row>
    <row r="9">
      <c r="A9" s="2" t="inlineStr">
        <is>
          <t>MNT-2026-008</t>
        </is>
      </c>
      <c r="B9" s="2" t="inlineStr">
        <is>
          <t>NLS251</t>
        </is>
      </c>
      <c r="C9" s="10">
        <f>IF(B9="","",IFERROR(VLOOKUP(B9,'Fleet &amp; Summary'!$A$12:$H$112,2,FALSE),""))</f>
        <v/>
      </c>
      <c r="D9" s="10">
        <f>IF(B9="","",IFERROR(VLOOKUP(B9,'Fleet &amp; Summary'!$A$12:$H$112,5,FALSE),""))</f>
        <v/>
      </c>
      <c r="E9" s="10">
        <f>IF(B9="","",IFERROR(VLOOKUP(B9,'Fleet &amp; Summary'!$A$12:$H$112,6,FALSE),""))</f>
        <v/>
      </c>
      <c r="F9" s="4" t="n">
        <v>46238</v>
      </c>
      <c r="G9" s="5" t="n">
        <v>48750</v>
      </c>
      <c r="H9" s="2" t="inlineStr">
        <is>
          <t>WOF</t>
        </is>
      </c>
      <c r="I9" s="6" t="inlineStr">
        <is>
          <t>Nelson Vehicle Testing</t>
        </is>
      </c>
      <c r="J9" s="6" t="inlineStr">
        <is>
          <t>WOF inspection and windscreen wiper replacement</t>
        </is>
      </c>
      <c r="K9" s="7" t="n">
        <v>46</v>
      </c>
      <c r="L9" s="7" t="n">
        <v>88</v>
      </c>
      <c r="M9" s="7" t="n">
        <v>0</v>
      </c>
      <c r="N9" s="11">
        <f>IF(COUNTA(K9:M9)=0,"",SUM(K9:M9))</f>
        <v/>
      </c>
      <c r="O9" s="11">
        <f>IF(N9="","",N9*15%)</f>
        <v/>
      </c>
      <c r="P9" s="11">
        <f>IF(N9="","",SUM(N9:O9))</f>
        <v/>
      </c>
      <c r="Q9" s="5" t="n">
        <v>58750</v>
      </c>
      <c r="R9" s="4" t="n">
        <v>46403</v>
      </c>
      <c r="S9" s="12">
        <f>IF(R9="","",R9-TODAY())</f>
        <v/>
      </c>
      <c r="T9" s="10">
        <f>IF(OR(B9="",R9="",G9="",Q9=""),"",IF(R9&lt;TODAY(),"Overdue",IF(R9&lt;=TODAY()+30,"Due Soon",IF(Q9&lt;=G9,"Due Soon","Completed"))))</f>
        <v/>
      </c>
      <c r="U9" s="2" t="inlineStr">
        <is>
          <t>NSN-2026-1143</t>
        </is>
      </c>
      <c r="V9" s="6" t="inlineStr">
        <is>
          <t>WOF label issued.</t>
        </is>
      </c>
    </row>
    <row r="10">
      <c r="A10" s="2" t="inlineStr">
        <is>
          <t>MNT-2026-009</t>
        </is>
      </c>
      <c r="B10" s="2" t="inlineStr">
        <is>
          <t>RTO698</t>
        </is>
      </c>
      <c r="C10" s="3">
        <f>IF(B10="","",IFERROR(VLOOKUP(B10,'Fleet &amp; Summary'!$A$12:$H$112,2,FALSE),""))</f>
        <v/>
      </c>
      <c r="D10" s="3">
        <f>IF(B10="","",IFERROR(VLOOKUP(B10,'Fleet &amp; Summary'!$A$12:$H$112,5,FALSE),""))</f>
        <v/>
      </c>
      <c r="E10" s="3">
        <f>IF(B10="","",IFERROR(VLOOKUP(B10,'Fleet &amp; Summary'!$A$12:$H$112,6,FALSE),""))</f>
        <v/>
      </c>
      <c r="F10" s="4" t="n">
        <v>46258</v>
      </c>
      <c r="G10" s="5" t="n">
        <v>39120</v>
      </c>
      <c r="H10" s="2" t="inlineStr">
        <is>
          <t>Scheduled Service</t>
        </is>
      </c>
      <c r="I10" s="6" t="inlineStr">
        <is>
          <t>Rotorua Toyota Service</t>
        </is>
      </c>
      <c r="J10" s="6" t="inlineStr">
        <is>
          <t>Routine service, engine oil, filters and fluid inspection</t>
        </is>
      </c>
      <c r="K10" s="7" t="n">
        <v>245</v>
      </c>
      <c r="L10" s="7" t="n">
        <v>230</v>
      </c>
      <c r="M10" s="7" t="n">
        <v>15</v>
      </c>
      <c r="N10" s="8">
        <f>IF(COUNTA(K10:M10)=0,"",SUM(K10:M10))</f>
        <v/>
      </c>
      <c r="O10" s="8">
        <f>IF(N10="","",N10*15%)</f>
        <v/>
      </c>
      <c r="P10" s="8">
        <f>IF(N10="","",SUM(N10:O10))</f>
        <v/>
      </c>
      <c r="Q10" s="5" t="n">
        <v>49120</v>
      </c>
      <c r="R10" s="4" t="n">
        <v>46280</v>
      </c>
      <c r="S10" s="9">
        <f>IF(R10="","",R10-TODAY())</f>
        <v/>
      </c>
      <c r="T10" s="3">
        <f>IF(OR(B10="",R10="",G10="",Q10=""),"",IF(R10&lt;TODAY(),"Overdue",IF(R10&lt;=TODAY()+30,"Due Soon",IF(Q10&lt;=G10,"Due Soon","Completed"))))</f>
        <v/>
      </c>
      <c r="U10" s="2" t="inlineStr">
        <is>
          <t>ROT-2026-3068</t>
        </is>
      </c>
      <c r="V10" s="6" t="inlineStr">
        <is>
          <t>Cabin filter replaced.</t>
        </is>
      </c>
    </row>
    <row r="11">
      <c r="A11" s="2" t="inlineStr">
        <is>
          <t>MNT-2026-010</t>
        </is>
      </c>
      <c r="B11" s="2" t="inlineStr">
        <is>
          <t>WLG146</t>
        </is>
      </c>
      <c r="C11" s="10">
        <f>IF(B11="","",IFERROR(VLOOKUP(B11,'Fleet &amp; Summary'!$A$12:$H$112,2,FALSE),""))</f>
        <v/>
      </c>
      <c r="D11" s="10">
        <f>IF(B11="","",IFERROR(VLOOKUP(B11,'Fleet &amp; Summary'!$A$12:$H$112,5,FALSE),""))</f>
        <v/>
      </c>
      <c r="E11" s="10">
        <f>IF(B11="","",IFERROR(VLOOKUP(B11,'Fleet &amp; Summary'!$A$12:$H$112,6,FALSE),""))</f>
        <v/>
      </c>
      <c r="F11" s="4" t="n">
        <v>46271</v>
      </c>
      <c r="G11" s="5" t="n">
        <v>58430</v>
      </c>
      <c r="H11" s="2" t="inlineStr">
        <is>
          <t>Repair</t>
        </is>
      </c>
      <c r="I11" s="6" t="inlineStr">
        <is>
          <t>Palmerston North Suspension</t>
        </is>
      </c>
      <c r="J11" s="6" t="inlineStr">
        <is>
          <t>Replace rear shock absorbers and inspect mounting bushes</t>
        </is>
      </c>
      <c r="K11" s="7" t="n">
        <v>840</v>
      </c>
      <c r="L11" s="7" t="n">
        <v>510</v>
      </c>
      <c r="M11" s="7" t="n">
        <v>28</v>
      </c>
      <c r="N11" s="11">
        <f>IF(COUNTA(K11:M11)=0,"",SUM(K11:M11))</f>
        <v/>
      </c>
      <c r="O11" s="11">
        <f>IF(N11="","",N11*15%)</f>
        <v/>
      </c>
      <c r="P11" s="11">
        <f>IF(N11="","",SUM(N11:O11))</f>
        <v/>
      </c>
      <c r="Q11" s="5" t="n">
        <v>68430</v>
      </c>
      <c r="R11" s="4" t="n">
        <v>46373</v>
      </c>
      <c r="S11" s="12">
        <f>IF(R11="","",R11-TODAY())</f>
        <v/>
      </c>
      <c r="T11" s="10">
        <f>IF(OR(B11="",R11="",G11="",Q11=""),"",IF(R11&lt;TODAY(),"Overdue",IF(R11&lt;=TODAY()+30,"Due Soon",IF(Q11&lt;=G11,"Due Soon","Completed"))))</f>
        <v/>
      </c>
      <c r="U11" s="2" t="inlineStr">
        <is>
          <t>PN-2026-4821</t>
        </is>
      </c>
      <c r="V11" s="6" t="inlineStr">
        <is>
          <t>Follow-up inspection at next service.</t>
        </is>
      </c>
    </row>
    <row r="12">
      <c r="A12" s="2" t="n"/>
      <c r="B12" s="2" t="n"/>
      <c r="C12" s="3">
        <f>IF(B12="","",IFERROR(VLOOKUP(B12,'Fleet &amp; Summary'!$A$12:$H$112,2,FALSE),""))</f>
        <v/>
      </c>
      <c r="D12" s="3">
        <f>IF(B12="","",IFERROR(VLOOKUP(B12,'Fleet &amp; Summary'!$A$12:$H$112,5,FALSE),""))</f>
        <v/>
      </c>
      <c r="E12" s="3">
        <f>IF(B12="","",IFERROR(VLOOKUP(B12,'Fleet &amp; Summary'!$A$12:$H$112,6,FALSE),""))</f>
        <v/>
      </c>
      <c r="F12" s="4" t="n"/>
      <c r="G12" s="5" t="n"/>
      <c r="H12" s="2" t="n"/>
      <c r="I12" s="6" t="n"/>
      <c r="J12" s="6" t="n"/>
      <c r="K12" s="7" t="n"/>
      <c r="L12" s="7" t="n"/>
      <c r="M12" s="7" t="n"/>
      <c r="N12" s="8">
        <f>IF(COUNTA(K12:M12)=0,"",SUM(K12:M12))</f>
        <v/>
      </c>
      <c r="O12" s="8">
        <f>IF(N12="","",N12*15%)</f>
        <v/>
      </c>
      <c r="P12" s="8">
        <f>IF(N12="","",SUM(N12:O12))</f>
        <v/>
      </c>
      <c r="Q12" s="5" t="n"/>
      <c r="R12" s="4" t="n"/>
      <c r="S12" s="9">
        <f>IF(R12="","",R12-TODAY())</f>
        <v/>
      </c>
      <c r="T12" s="3">
        <f>IF(OR(B12="",R12="",G12="",Q12=""),"",IF(R12&lt;TODAY(),"Overdue",IF(R12&lt;=TODAY()+30,"Due Soon",IF(Q12&lt;=G12,"Due Soon","Completed"))))</f>
        <v/>
      </c>
      <c r="U12" s="2" t="n"/>
      <c r="V12" s="6" t="n"/>
    </row>
    <row r="13">
      <c r="A13" s="2" t="n"/>
      <c r="B13" s="2" t="n"/>
      <c r="C13" s="10">
        <f>IF(B13="","",IFERROR(VLOOKUP(B13,'Fleet &amp; Summary'!$A$12:$H$112,2,FALSE),""))</f>
        <v/>
      </c>
      <c r="D13" s="10">
        <f>IF(B13="","",IFERROR(VLOOKUP(B13,'Fleet &amp; Summary'!$A$12:$H$112,5,FALSE),""))</f>
        <v/>
      </c>
      <c r="E13" s="10">
        <f>IF(B13="","",IFERROR(VLOOKUP(B13,'Fleet &amp; Summary'!$A$12:$H$112,6,FALSE),""))</f>
        <v/>
      </c>
      <c r="F13" s="4" t="n"/>
      <c r="G13" s="5" t="n"/>
      <c r="H13" s="2" t="n"/>
      <c r="I13" s="6" t="n"/>
      <c r="J13" s="6" t="n"/>
      <c r="K13" s="7" t="n"/>
      <c r="L13" s="7" t="n"/>
      <c r="M13" s="7" t="n"/>
      <c r="N13" s="11">
        <f>IF(COUNTA(K13:M13)=0,"",SUM(K13:M13))</f>
        <v/>
      </c>
      <c r="O13" s="11">
        <f>IF(N13="","",N13*15%)</f>
        <v/>
      </c>
      <c r="P13" s="11">
        <f>IF(N13="","",SUM(N13:O13))</f>
        <v/>
      </c>
      <c r="Q13" s="5" t="n"/>
      <c r="R13" s="4" t="n"/>
      <c r="S13" s="12">
        <f>IF(R13="","",R13-TODAY())</f>
        <v/>
      </c>
      <c r="T13" s="10">
        <f>IF(OR(B13="",R13="",G13="",Q13=""),"",IF(R13&lt;TODAY(),"Overdue",IF(R13&lt;=TODAY()+30,"Due Soon",IF(Q13&lt;=G13,"Due Soon","Completed"))))</f>
        <v/>
      </c>
      <c r="U13" s="2" t="n"/>
      <c r="V13" s="6" t="n"/>
    </row>
    <row r="14">
      <c r="A14" s="2" t="n"/>
      <c r="B14" s="2" t="n"/>
      <c r="C14" s="3">
        <f>IF(B14="","",IFERROR(VLOOKUP(B14,'Fleet &amp; Summary'!$A$12:$H$112,2,FALSE),""))</f>
        <v/>
      </c>
      <c r="D14" s="3">
        <f>IF(B14="","",IFERROR(VLOOKUP(B14,'Fleet &amp; Summary'!$A$12:$H$112,5,FALSE),""))</f>
        <v/>
      </c>
      <c r="E14" s="3">
        <f>IF(B14="","",IFERROR(VLOOKUP(B14,'Fleet &amp; Summary'!$A$12:$H$112,6,FALSE),""))</f>
        <v/>
      </c>
      <c r="F14" s="4" t="n"/>
      <c r="G14" s="5" t="n"/>
      <c r="H14" s="2" t="n"/>
      <c r="I14" s="6" t="n"/>
      <c r="J14" s="6" t="n"/>
      <c r="K14" s="7" t="n"/>
      <c r="L14" s="7" t="n"/>
      <c r="M14" s="7" t="n"/>
      <c r="N14" s="8">
        <f>IF(COUNTA(K14:M14)=0,"",SUM(K14:M14))</f>
        <v/>
      </c>
      <c r="O14" s="8">
        <f>IF(N14="","",N14*15%)</f>
        <v/>
      </c>
      <c r="P14" s="8">
        <f>IF(N14="","",SUM(N14:O14))</f>
        <v/>
      </c>
      <c r="Q14" s="5" t="n"/>
      <c r="R14" s="4" t="n"/>
      <c r="S14" s="9">
        <f>IF(R14="","",R14-TODAY())</f>
        <v/>
      </c>
      <c r="T14" s="3">
        <f>IF(OR(B14="",R14="",G14="",Q14=""),"",IF(R14&lt;TODAY(),"Overdue",IF(R14&lt;=TODAY()+30,"Due Soon",IF(Q14&lt;=G14,"Due Soon","Completed"))))</f>
        <v/>
      </c>
      <c r="U14" s="2" t="n"/>
      <c r="V14" s="6" t="n"/>
    </row>
    <row r="15">
      <c r="A15" s="2" t="n"/>
      <c r="B15" s="2" t="n"/>
      <c r="C15" s="10">
        <f>IF(B15="","",IFERROR(VLOOKUP(B15,'Fleet &amp; Summary'!$A$12:$H$112,2,FALSE),""))</f>
        <v/>
      </c>
      <c r="D15" s="10">
        <f>IF(B15="","",IFERROR(VLOOKUP(B15,'Fleet &amp; Summary'!$A$12:$H$112,5,FALSE),""))</f>
        <v/>
      </c>
      <c r="E15" s="10">
        <f>IF(B15="","",IFERROR(VLOOKUP(B15,'Fleet &amp; Summary'!$A$12:$H$112,6,FALSE),""))</f>
        <v/>
      </c>
      <c r="F15" s="4" t="n"/>
      <c r="G15" s="5" t="n"/>
      <c r="H15" s="2" t="n"/>
      <c r="I15" s="6" t="n"/>
      <c r="J15" s="6" t="n"/>
      <c r="K15" s="7" t="n"/>
      <c r="L15" s="7" t="n"/>
      <c r="M15" s="7" t="n"/>
      <c r="N15" s="11">
        <f>IF(COUNTA(K15:M15)=0,"",SUM(K15:M15))</f>
        <v/>
      </c>
      <c r="O15" s="11">
        <f>IF(N15="","",N15*15%)</f>
        <v/>
      </c>
      <c r="P15" s="11">
        <f>IF(N15="","",SUM(N15:O15))</f>
        <v/>
      </c>
      <c r="Q15" s="5" t="n"/>
      <c r="R15" s="4" t="n"/>
      <c r="S15" s="12">
        <f>IF(R15="","",R15-TODAY())</f>
        <v/>
      </c>
      <c r="T15" s="10">
        <f>IF(OR(B15="",R15="",G15="",Q15=""),"",IF(R15&lt;TODAY(),"Overdue",IF(R15&lt;=TODAY()+30,"Due Soon",IF(Q15&lt;=G15,"Due Soon","Completed"))))</f>
        <v/>
      </c>
      <c r="U15" s="2" t="n"/>
      <c r="V15" s="6" t="n"/>
    </row>
    <row r="16">
      <c r="A16" s="2" t="n"/>
      <c r="B16" s="2" t="n"/>
      <c r="C16" s="3">
        <f>IF(B16="","",IFERROR(VLOOKUP(B16,'Fleet &amp; Summary'!$A$12:$H$112,2,FALSE),""))</f>
        <v/>
      </c>
      <c r="D16" s="3">
        <f>IF(B16="","",IFERROR(VLOOKUP(B16,'Fleet &amp; Summary'!$A$12:$H$112,5,FALSE),""))</f>
        <v/>
      </c>
      <c r="E16" s="3">
        <f>IF(B16="","",IFERROR(VLOOKUP(B16,'Fleet &amp; Summary'!$A$12:$H$112,6,FALSE),""))</f>
        <v/>
      </c>
      <c r="F16" s="4" t="n"/>
      <c r="G16" s="5" t="n"/>
      <c r="H16" s="2" t="n"/>
      <c r="I16" s="6" t="n"/>
      <c r="J16" s="6" t="n"/>
      <c r="K16" s="7" t="n"/>
      <c r="L16" s="7" t="n"/>
      <c r="M16" s="7" t="n"/>
      <c r="N16" s="8">
        <f>IF(COUNTA(K16:M16)=0,"",SUM(K16:M16))</f>
        <v/>
      </c>
      <c r="O16" s="8">
        <f>IF(N16="","",N16*15%)</f>
        <v/>
      </c>
      <c r="P16" s="8">
        <f>IF(N16="","",SUM(N16:O16))</f>
        <v/>
      </c>
      <c r="Q16" s="5" t="n"/>
      <c r="R16" s="4" t="n"/>
      <c r="S16" s="9">
        <f>IF(R16="","",R16-TODAY())</f>
        <v/>
      </c>
      <c r="T16" s="3">
        <f>IF(OR(B16="",R16="",G16="",Q16=""),"",IF(R16&lt;TODAY(),"Overdue",IF(R16&lt;=TODAY()+30,"Due Soon",IF(Q16&lt;=G16,"Due Soon","Completed"))))</f>
        <v/>
      </c>
      <c r="U16" s="2" t="n"/>
      <c r="V16" s="6" t="n"/>
    </row>
    <row r="17">
      <c r="A17" s="2" t="n"/>
      <c r="B17" s="2" t="n"/>
      <c r="C17" s="10">
        <f>IF(B17="","",IFERROR(VLOOKUP(B17,'Fleet &amp; Summary'!$A$12:$H$112,2,FALSE),""))</f>
        <v/>
      </c>
      <c r="D17" s="10">
        <f>IF(B17="","",IFERROR(VLOOKUP(B17,'Fleet &amp; Summary'!$A$12:$H$112,5,FALSE),""))</f>
        <v/>
      </c>
      <c r="E17" s="10">
        <f>IF(B17="","",IFERROR(VLOOKUP(B17,'Fleet &amp; Summary'!$A$12:$H$112,6,FALSE),""))</f>
        <v/>
      </c>
      <c r="F17" s="4" t="n"/>
      <c r="G17" s="5" t="n"/>
      <c r="H17" s="2" t="n"/>
      <c r="I17" s="6" t="n"/>
      <c r="J17" s="6" t="n"/>
      <c r="K17" s="7" t="n"/>
      <c r="L17" s="7" t="n"/>
      <c r="M17" s="7" t="n"/>
      <c r="N17" s="11">
        <f>IF(COUNTA(K17:M17)=0,"",SUM(K17:M17))</f>
        <v/>
      </c>
      <c r="O17" s="11">
        <f>IF(N17="","",N17*15%)</f>
        <v/>
      </c>
      <c r="P17" s="11">
        <f>IF(N17="","",SUM(N17:O17))</f>
        <v/>
      </c>
      <c r="Q17" s="5" t="n"/>
      <c r="R17" s="4" t="n"/>
      <c r="S17" s="12">
        <f>IF(R17="","",R17-TODAY())</f>
        <v/>
      </c>
      <c r="T17" s="10">
        <f>IF(OR(B17="",R17="",G17="",Q17=""),"",IF(R17&lt;TODAY(),"Overdue",IF(R17&lt;=TODAY()+30,"Due Soon",IF(Q17&lt;=G17,"Due Soon","Completed"))))</f>
        <v/>
      </c>
      <c r="U17" s="2" t="n"/>
      <c r="V17" s="6" t="n"/>
    </row>
    <row r="18">
      <c r="A18" s="2" t="n"/>
      <c r="B18" s="2" t="n"/>
      <c r="C18" s="3">
        <f>IF(B18="","",IFERROR(VLOOKUP(B18,'Fleet &amp; Summary'!$A$12:$H$112,2,FALSE),""))</f>
        <v/>
      </c>
      <c r="D18" s="3">
        <f>IF(B18="","",IFERROR(VLOOKUP(B18,'Fleet &amp; Summary'!$A$12:$H$112,5,FALSE),""))</f>
        <v/>
      </c>
      <c r="E18" s="3">
        <f>IF(B18="","",IFERROR(VLOOKUP(B18,'Fleet &amp; Summary'!$A$12:$H$112,6,FALSE),""))</f>
        <v/>
      </c>
      <c r="F18" s="4" t="n"/>
      <c r="G18" s="5" t="n"/>
      <c r="H18" s="2" t="n"/>
      <c r="I18" s="6" t="n"/>
      <c r="J18" s="6" t="n"/>
      <c r="K18" s="7" t="n"/>
      <c r="L18" s="7" t="n"/>
      <c r="M18" s="7" t="n"/>
      <c r="N18" s="8">
        <f>IF(COUNTA(K18:M18)=0,"",SUM(K18:M18))</f>
        <v/>
      </c>
      <c r="O18" s="8">
        <f>IF(N18="","",N18*15%)</f>
        <v/>
      </c>
      <c r="P18" s="8">
        <f>IF(N18="","",SUM(N18:O18))</f>
        <v/>
      </c>
      <c r="Q18" s="5" t="n"/>
      <c r="R18" s="4" t="n"/>
      <c r="S18" s="9">
        <f>IF(R18="","",R18-TODAY())</f>
        <v/>
      </c>
      <c r="T18" s="3">
        <f>IF(OR(B18="",R18="",G18="",Q18=""),"",IF(R18&lt;TODAY(),"Overdue",IF(R18&lt;=TODAY()+30,"Due Soon",IF(Q18&lt;=G18,"Due Soon","Completed"))))</f>
        <v/>
      </c>
      <c r="U18" s="2" t="n"/>
      <c r="V18" s="6" t="n"/>
    </row>
    <row r="19">
      <c r="A19" s="2" t="n"/>
      <c r="B19" s="2" t="n"/>
      <c r="C19" s="10">
        <f>IF(B19="","",IFERROR(VLOOKUP(B19,'Fleet &amp; Summary'!$A$12:$H$112,2,FALSE),""))</f>
        <v/>
      </c>
      <c r="D19" s="10">
        <f>IF(B19="","",IFERROR(VLOOKUP(B19,'Fleet &amp; Summary'!$A$12:$H$112,5,FALSE),""))</f>
        <v/>
      </c>
      <c r="E19" s="10">
        <f>IF(B19="","",IFERROR(VLOOKUP(B19,'Fleet &amp; Summary'!$A$12:$H$112,6,FALSE),""))</f>
        <v/>
      </c>
      <c r="F19" s="4" t="n"/>
      <c r="G19" s="5" t="n"/>
      <c r="H19" s="2" t="n"/>
      <c r="I19" s="6" t="n"/>
      <c r="J19" s="6" t="n"/>
      <c r="K19" s="7" t="n"/>
      <c r="L19" s="7" t="n"/>
      <c r="M19" s="7" t="n"/>
      <c r="N19" s="11">
        <f>IF(COUNTA(K19:M19)=0,"",SUM(K19:M19))</f>
        <v/>
      </c>
      <c r="O19" s="11">
        <f>IF(N19="","",N19*15%)</f>
        <v/>
      </c>
      <c r="P19" s="11">
        <f>IF(N19="","",SUM(N19:O19))</f>
        <v/>
      </c>
      <c r="Q19" s="5" t="n"/>
      <c r="R19" s="4" t="n"/>
      <c r="S19" s="12">
        <f>IF(R19="","",R19-TODAY())</f>
        <v/>
      </c>
      <c r="T19" s="10">
        <f>IF(OR(B19="",R19="",G19="",Q19=""),"",IF(R19&lt;TODAY(),"Overdue",IF(R19&lt;=TODAY()+30,"Due Soon",IF(Q19&lt;=G19,"Due Soon","Completed"))))</f>
        <v/>
      </c>
      <c r="U19" s="2" t="n"/>
      <c r="V19" s="6" t="n"/>
    </row>
    <row r="20">
      <c r="A20" s="2" t="n"/>
      <c r="B20" s="2" t="n"/>
      <c r="C20" s="3">
        <f>IF(B20="","",IFERROR(VLOOKUP(B20,'Fleet &amp; Summary'!$A$12:$H$112,2,FALSE),""))</f>
        <v/>
      </c>
      <c r="D20" s="3">
        <f>IF(B20="","",IFERROR(VLOOKUP(B20,'Fleet &amp; Summary'!$A$12:$H$112,5,FALSE),""))</f>
        <v/>
      </c>
      <c r="E20" s="3">
        <f>IF(B20="","",IFERROR(VLOOKUP(B20,'Fleet &amp; Summary'!$A$12:$H$112,6,FALSE),""))</f>
        <v/>
      </c>
      <c r="F20" s="4" t="n"/>
      <c r="G20" s="5" t="n"/>
      <c r="H20" s="2" t="n"/>
      <c r="I20" s="6" t="n"/>
      <c r="J20" s="6" t="n"/>
      <c r="K20" s="7" t="n"/>
      <c r="L20" s="7" t="n"/>
      <c r="M20" s="7" t="n"/>
      <c r="N20" s="8">
        <f>IF(COUNTA(K20:M20)=0,"",SUM(K20:M20))</f>
        <v/>
      </c>
      <c r="O20" s="8">
        <f>IF(N20="","",N20*15%)</f>
        <v/>
      </c>
      <c r="P20" s="8">
        <f>IF(N20="","",SUM(N20:O20))</f>
        <v/>
      </c>
      <c r="Q20" s="5" t="n"/>
      <c r="R20" s="4" t="n"/>
      <c r="S20" s="9">
        <f>IF(R20="","",R20-TODAY())</f>
        <v/>
      </c>
      <c r="T20" s="3">
        <f>IF(OR(B20="",R20="",G20="",Q20=""),"",IF(R20&lt;TODAY(),"Overdue",IF(R20&lt;=TODAY()+30,"Due Soon",IF(Q20&lt;=G20,"Due Soon","Completed"))))</f>
        <v/>
      </c>
      <c r="U20" s="2" t="n"/>
      <c r="V20" s="6" t="n"/>
    </row>
    <row r="21">
      <c r="A21" s="2" t="n"/>
      <c r="B21" s="2" t="n"/>
      <c r="C21" s="10">
        <f>IF(B21="","",IFERROR(VLOOKUP(B21,'Fleet &amp; Summary'!$A$12:$H$112,2,FALSE),""))</f>
        <v/>
      </c>
      <c r="D21" s="10">
        <f>IF(B21="","",IFERROR(VLOOKUP(B21,'Fleet &amp; Summary'!$A$12:$H$112,5,FALSE),""))</f>
        <v/>
      </c>
      <c r="E21" s="10">
        <f>IF(B21="","",IFERROR(VLOOKUP(B21,'Fleet &amp; Summary'!$A$12:$H$112,6,FALSE),""))</f>
        <v/>
      </c>
      <c r="F21" s="4" t="n"/>
      <c r="G21" s="5" t="n"/>
      <c r="H21" s="2" t="n"/>
      <c r="I21" s="6" t="n"/>
      <c r="J21" s="6" t="n"/>
      <c r="K21" s="7" t="n"/>
      <c r="L21" s="7" t="n"/>
      <c r="M21" s="7" t="n"/>
      <c r="N21" s="11">
        <f>IF(COUNTA(K21:M21)=0,"",SUM(K21:M21))</f>
        <v/>
      </c>
      <c r="O21" s="11">
        <f>IF(N21="","",N21*15%)</f>
        <v/>
      </c>
      <c r="P21" s="11">
        <f>IF(N21="","",SUM(N21:O21))</f>
        <v/>
      </c>
      <c r="Q21" s="5" t="n"/>
      <c r="R21" s="4" t="n"/>
      <c r="S21" s="12">
        <f>IF(R21="","",R21-TODAY())</f>
        <v/>
      </c>
      <c r="T21" s="10">
        <f>IF(OR(B21="",R21="",G21="",Q21=""),"",IF(R21&lt;TODAY(),"Overdue",IF(R21&lt;=TODAY()+30,"Due Soon",IF(Q21&lt;=G21,"Due Soon","Completed"))))</f>
        <v/>
      </c>
      <c r="U21" s="2" t="n"/>
      <c r="V21" s="6" t="n"/>
    </row>
    <row r="22">
      <c r="A22" s="2" t="n"/>
      <c r="B22" s="2" t="n"/>
      <c r="C22" s="3">
        <f>IF(B22="","",IFERROR(VLOOKUP(B22,'Fleet &amp; Summary'!$A$12:$H$112,2,FALSE),""))</f>
        <v/>
      </c>
      <c r="D22" s="3">
        <f>IF(B22="","",IFERROR(VLOOKUP(B22,'Fleet &amp; Summary'!$A$12:$H$112,5,FALSE),""))</f>
        <v/>
      </c>
      <c r="E22" s="3">
        <f>IF(B22="","",IFERROR(VLOOKUP(B22,'Fleet &amp; Summary'!$A$12:$H$112,6,FALSE),""))</f>
        <v/>
      </c>
      <c r="F22" s="4" t="n"/>
      <c r="G22" s="5" t="n"/>
      <c r="H22" s="2" t="n"/>
      <c r="I22" s="6" t="n"/>
      <c r="J22" s="6" t="n"/>
      <c r="K22" s="7" t="n"/>
      <c r="L22" s="7" t="n"/>
      <c r="M22" s="7" t="n"/>
      <c r="N22" s="8">
        <f>IF(COUNTA(K22:M22)=0,"",SUM(K22:M22))</f>
        <v/>
      </c>
      <c r="O22" s="8">
        <f>IF(N22="","",N22*15%)</f>
        <v/>
      </c>
      <c r="P22" s="8">
        <f>IF(N22="","",SUM(N22:O22))</f>
        <v/>
      </c>
      <c r="Q22" s="5" t="n"/>
      <c r="R22" s="4" t="n"/>
      <c r="S22" s="9">
        <f>IF(R22="","",R22-TODAY())</f>
        <v/>
      </c>
      <c r="T22" s="3">
        <f>IF(OR(B22="",R22="",G22="",Q22=""),"",IF(R22&lt;TODAY(),"Overdue",IF(R22&lt;=TODAY()+30,"Due Soon",IF(Q22&lt;=G22,"Due Soon","Completed"))))</f>
        <v/>
      </c>
      <c r="U22" s="2" t="n"/>
      <c r="V22" s="6" t="n"/>
    </row>
    <row r="23">
      <c r="A23" s="2" t="n"/>
      <c r="B23" s="2" t="n"/>
      <c r="C23" s="10">
        <f>IF(B23="","",IFERROR(VLOOKUP(B23,'Fleet &amp; Summary'!$A$12:$H$112,2,FALSE),""))</f>
        <v/>
      </c>
      <c r="D23" s="10">
        <f>IF(B23="","",IFERROR(VLOOKUP(B23,'Fleet &amp; Summary'!$A$12:$H$112,5,FALSE),""))</f>
        <v/>
      </c>
      <c r="E23" s="10">
        <f>IF(B23="","",IFERROR(VLOOKUP(B23,'Fleet &amp; Summary'!$A$12:$H$112,6,FALSE),""))</f>
        <v/>
      </c>
      <c r="F23" s="4" t="n"/>
      <c r="G23" s="5" t="n"/>
      <c r="H23" s="2" t="n"/>
      <c r="I23" s="6" t="n"/>
      <c r="J23" s="6" t="n"/>
      <c r="K23" s="7" t="n"/>
      <c r="L23" s="7" t="n"/>
      <c r="M23" s="7" t="n"/>
      <c r="N23" s="11">
        <f>IF(COUNTA(K23:M23)=0,"",SUM(K23:M23))</f>
        <v/>
      </c>
      <c r="O23" s="11">
        <f>IF(N23="","",N23*15%)</f>
        <v/>
      </c>
      <c r="P23" s="11">
        <f>IF(N23="","",SUM(N23:O23))</f>
        <v/>
      </c>
      <c r="Q23" s="5" t="n"/>
      <c r="R23" s="4" t="n"/>
      <c r="S23" s="12">
        <f>IF(R23="","",R23-TODAY())</f>
        <v/>
      </c>
      <c r="T23" s="10">
        <f>IF(OR(B23="",R23="",G23="",Q23=""),"",IF(R23&lt;TODAY(),"Overdue",IF(R23&lt;=TODAY()+30,"Due Soon",IF(Q23&lt;=G23,"Due Soon","Completed"))))</f>
        <v/>
      </c>
      <c r="U23" s="2" t="n"/>
      <c r="V23" s="6" t="n"/>
    </row>
    <row r="24">
      <c r="A24" s="2" t="n"/>
      <c r="B24" s="2" t="n"/>
      <c r="C24" s="3">
        <f>IF(B24="","",IFERROR(VLOOKUP(B24,'Fleet &amp; Summary'!$A$12:$H$112,2,FALSE),""))</f>
        <v/>
      </c>
      <c r="D24" s="3">
        <f>IF(B24="","",IFERROR(VLOOKUP(B24,'Fleet &amp; Summary'!$A$12:$H$112,5,FALSE),""))</f>
        <v/>
      </c>
      <c r="E24" s="3">
        <f>IF(B24="","",IFERROR(VLOOKUP(B24,'Fleet &amp; Summary'!$A$12:$H$112,6,FALSE),""))</f>
        <v/>
      </c>
      <c r="F24" s="4" t="n"/>
      <c r="G24" s="5" t="n"/>
      <c r="H24" s="2" t="n"/>
      <c r="I24" s="6" t="n"/>
      <c r="J24" s="6" t="n"/>
      <c r="K24" s="7" t="n"/>
      <c r="L24" s="7" t="n"/>
      <c r="M24" s="7" t="n"/>
      <c r="N24" s="8">
        <f>IF(COUNTA(K24:M24)=0,"",SUM(K24:M24))</f>
        <v/>
      </c>
      <c r="O24" s="8">
        <f>IF(N24="","",N24*15%)</f>
        <v/>
      </c>
      <c r="P24" s="8">
        <f>IF(N24="","",SUM(N24:O24))</f>
        <v/>
      </c>
      <c r="Q24" s="5" t="n"/>
      <c r="R24" s="4" t="n"/>
      <c r="S24" s="9">
        <f>IF(R24="","",R24-TODAY())</f>
        <v/>
      </c>
      <c r="T24" s="3">
        <f>IF(OR(B24="",R24="",G24="",Q24=""),"",IF(R24&lt;TODAY(),"Overdue",IF(R24&lt;=TODAY()+30,"Due Soon",IF(Q24&lt;=G24,"Due Soon","Completed"))))</f>
        <v/>
      </c>
      <c r="U24" s="2" t="n"/>
      <c r="V24" s="6" t="n"/>
    </row>
    <row r="25">
      <c r="A25" s="2" t="n"/>
      <c r="B25" s="2" t="n"/>
      <c r="C25" s="10">
        <f>IF(B25="","",IFERROR(VLOOKUP(B25,'Fleet &amp; Summary'!$A$12:$H$112,2,FALSE),""))</f>
        <v/>
      </c>
      <c r="D25" s="10">
        <f>IF(B25="","",IFERROR(VLOOKUP(B25,'Fleet &amp; Summary'!$A$12:$H$112,5,FALSE),""))</f>
        <v/>
      </c>
      <c r="E25" s="10">
        <f>IF(B25="","",IFERROR(VLOOKUP(B25,'Fleet &amp; Summary'!$A$12:$H$112,6,FALSE),""))</f>
        <v/>
      </c>
      <c r="F25" s="4" t="n"/>
      <c r="G25" s="5" t="n"/>
      <c r="H25" s="2" t="n"/>
      <c r="I25" s="6" t="n"/>
      <c r="J25" s="6" t="n"/>
      <c r="K25" s="7" t="n"/>
      <c r="L25" s="7" t="n"/>
      <c r="M25" s="7" t="n"/>
      <c r="N25" s="11">
        <f>IF(COUNTA(K25:M25)=0,"",SUM(K25:M25))</f>
        <v/>
      </c>
      <c r="O25" s="11">
        <f>IF(N25="","",N25*15%)</f>
        <v/>
      </c>
      <c r="P25" s="11">
        <f>IF(N25="","",SUM(N25:O25))</f>
        <v/>
      </c>
      <c r="Q25" s="5" t="n"/>
      <c r="R25" s="4" t="n"/>
      <c r="S25" s="12">
        <f>IF(R25="","",R25-TODAY())</f>
        <v/>
      </c>
      <c r="T25" s="10">
        <f>IF(OR(B25="",R25="",G25="",Q25=""),"",IF(R25&lt;TODAY(),"Overdue",IF(R25&lt;=TODAY()+30,"Due Soon",IF(Q25&lt;=G25,"Due Soon","Completed"))))</f>
        <v/>
      </c>
      <c r="U25" s="2" t="n"/>
      <c r="V25" s="6" t="n"/>
    </row>
    <row r="26">
      <c r="A26" s="2" t="n"/>
      <c r="B26" s="2" t="n"/>
      <c r="C26" s="3">
        <f>IF(B26="","",IFERROR(VLOOKUP(B26,'Fleet &amp; Summary'!$A$12:$H$112,2,FALSE),""))</f>
        <v/>
      </c>
      <c r="D26" s="3">
        <f>IF(B26="","",IFERROR(VLOOKUP(B26,'Fleet &amp; Summary'!$A$12:$H$112,5,FALSE),""))</f>
        <v/>
      </c>
      <c r="E26" s="3">
        <f>IF(B26="","",IFERROR(VLOOKUP(B26,'Fleet &amp; Summary'!$A$12:$H$112,6,FALSE),""))</f>
        <v/>
      </c>
      <c r="F26" s="4" t="n"/>
      <c r="G26" s="5" t="n"/>
      <c r="H26" s="2" t="n"/>
      <c r="I26" s="6" t="n"/>
      <c r="J26" s="6" t="n"/>
      <c r="K26" s="7" t="n"/>
      <c r="L26" s="7" t="n"/>
      <c r="M26" s="7" t="n"/>
      <c r="N26" s="8">
        <f>IF(COUNTA(K26:M26)=0,"",SUM(K26:M26))</f>
        <v/>
      </c>
      <c r="O26" s="8">
        <f>IF(N26="","",N26*15%)</f>
        <v/>
      </c>
      <c r="P26" s="8">
        <f>IF(N26="","",SUM(N26:O26))</f>
        <v/>
      </c>
      <c r="Q26" s="5" t="n"/>
      <c r="R26" s="4" t="n"/>
      <c r="S26" s="9">
        <f>IF(R26="","",R26-TODAY())</f>
        <v/>
      </c>
      <c r="T26" s="3">
        <f>IF(OR(B26="",R26="",G26="",Q26=""),"",IF(R26&lt;TODAY(),"Overdue",IF(R26&lt;=TODAY()+30,"Due Soon",IF(Q26&lt;=G26,"Due Soon","Completed"))))</f>
        <v/>
      </c>
      <c r="U26" s="2" t="n"/>
      <c r="V26" s="6" t="n"/>
    </row>
    <row r="27">
      <c r="A27" s="2" t="n"/>
      <c r="B27" s="2" t="n"/>
      <c r="C27" s="10">
        <f>IF(B27="","",IFERROR(VLOOKUP(B27,'Fleet &amp; Summary'!$A$12:$H$112,2,FALSE),""))</f>
        <v/>
      </c>
      <c r="D27" s="10">
        <f>IF(B27="","",IFERROR(VLOOKUP(B27,'Fleet &amp; Summary'!$A$12:$H$112,5,FALSE),""))</f>
        <v/>
      </c>
      <c r="E27" s="10">
        <f>IF(B27="","",IFERROR(VLOOKUP(B27,'Fleet &amp; Summary'!$A$12:$H$112,6,FALSE),""))</f>
        <v/>
      </c>
      <c r="F27" s="4" t="n"/>
      <c r="G27" s="5" t="n"/>
      <c r="H27" s="2" t="n"/>
      <c r="I27" s="6" t="n"/>
      <c r="J27" s="6" t="n"/>
      <c r="K27" s="7" t="n"/>
      <c r="L27" s="7" t="n"/>
      <c r="M27" s="7" t="n"/>
      <c r="N27" s="11">
        <f>IF(COUNTA(K27:M27)=0,"",SUM(K27:M27))</f>
        <v/>
      </c>
      <c r="O27" s="11">
        <f>IF(N27="","",N27*15%)</f>
        <v/>
      </c>
      <c r="P27" s="11">
        <f>IF(N27="","",SUM(N27:O27))</f>
        <v/>
      </c>
      <c r="Q27" s="5" t="n"/>
      <c r="R27" s="4" t="n"/>
      <c r="S27" s="12">
        <f>IF(R27="","",R27-TODAY())</f>
        <v/>
      </c>
      <c r="T27" s="10">
        <f>IF(OR(B27="",R27="",G27="",Q27=""),"",IF(R27&lt;TODAY(),"Overdue",IF(R27&lt;=TODAY()+30,"Due Soon",IF(Q27&lt;=G27,"Due Soon","Completed"))))</f>
        <v/>
      </c>
      <c r="U27" s="2" t="n"/>
      <c r="V27" s="6" t="n"/>
    </row>
    <row r="28">
      <c r="A28" s="2" t="n"/>
      <c r="B28" s="2" t="n"/>
      <c r="C28" s="3">
        <f>IF(B28="","",IFERROR(VLOOKUP(B28,'Fleet &amp; Summary'!$A$12:$H$112,2,FALSE),""))</f>
        <v/>
      </c>
      <c r="D28" s="3">
        <f>IF(B28="","",IFERROR(VLOOKUP(B28,'Fleet &amp; Summary'!$A$12:$H$112,5,FALSE),""))</f>
        <v/>
      </c>
      <c r="E28" s="3">
        <f>IF(B28="","",IFERROR(VLOOKUP(B28,'Fleet &amp; Summary'!$A$12:$H$112,6,FALSE),""))</f>
        <v/>
      </c>
      <c r="F28" s="4" t="n"/>
      <c r="G28" s="5" t="n"/>
      <c r="H28" s="2" t="n"/>
      <c r="I28" s="6" t="n"/>
      <c r="J28" s="6" t="n"/>
      <c r="K28" s="7" t="n"/>
      <c r="L28" s="7" t="n"/>
      <c r="M28" s="7" t="n"/>
      <c r="N28" s="8">
        <f>IF(COUNTA(K28:M28)=0,"",SUM(K28:M28))</f>
        <v/>
      </c>
      <c r="O28" s="8">
        <f>IF(N28="","",N28*15%)</f>
        <v/>
      </c>
      <c r="P28" s="8">
        <f>IF(N28="","",SUM(N28:O28))</f>
        <v/>
      </c>
      <c r="Q28" s="5" t="n"/>
      <c r="R28" s="4" t="n"/>
      <c r="S28" s="9">
        <f>IF(R28="","",R28-TODAY())</f>
        <v/>
      </c>
      <c r="T28" s="3">
        <f>IF(OR(B28="",R28="",G28="",Q28=""),"",IF(R28&lt;TODAY(),"Overdue",IF(R28&lt;=TODAY()+30,"Due Soon",IF(Q28&lt;=G28,"Due Soon","Completed"))))</f>
        <v/>
      </c>
      <c r="U28" s="2" t="n"/>
      <c r="V28" s="6" t="n"/>
    </row>
    <row r="29">
      <c r="A29" s="2" t="n"/>
      <c r="B29" s="2" t="n"/>
      <c r="C29" s="10">
        <f>IF(B29="","",IFERROR(VLOOKUP(B29,'Fleet &amp; Summary'!$A$12:$H$112,2,FALSE),""))</f>
        <v/>
      </c>
      <c r="D29" s="10">
        <f>IF(B29="","",IFERROR(VLOOKUP(B29,'Fleet &amp; Summary'!$A$12:$H$112,5,FALSE),""))</f>
        <v/>
      </c>
      <c r="E29" s="10">
        <f>IF(B29="","",IFERROR(VLOOKUP(B29,'Fleet &amp; Summary'!$A$12:$H$112,6,FALSE),""))</f>
        <v/>
      </c>
      <c r="F29" s="4" t="n"/>
      <c r="G29" s="5" t="n"/>
      <c r="H29" s="2" t="n"/>
      <c r="I29" s="6" t="n"/>
      <c r="J29" s="6" t="n"/>
      <c r="K29" s="7" t="n"/>
      <c r="L29" s="7" t="n"/>
      <c r="M29" s="7" t="n"/>
      <c r="N29" s="11">
        <f>IF(COUNTA(K29:M29)=0,"",SUM(K29:M29))</f>
        <v/>
      </c>
      <c r="O29" s="11">
        <f>IF(N29="","",N29*15%)</f>
        <v/>
      </c>
      <c r="P29" s="11">
        <f>IF(N29="","",SUM(N29:O29))</f>
        <v/>
      </c>
      <c r="Q29" s="5" t="n"/>
      <c r="R29" s="4" t="n"/>
      <c r="S29" s="12">
        <f>IF(R29="","",R29-TODAY())</f>
        <v/>
      </c>
      <c r="T29" s="10">
        <f>IF(OR(B29="",R29="",G29="",Q29=""),"",IF(R29&lt;TODAY(),"Overdue",IF(R29&lt;=TODAY()+30,"Due Soon",IF(Q29&lt;=G29,"Due Soon","Completed"))))</f>
        <v/>
      </c>
      <c r="U29" s="2" t="n"/>
      <c r="V29" s="6" t="n"/>
    </row>
    <row r="30">
      <c r="A30" s="2" t="n"/>
      <c r="B30" s="2" t="n"/>
      <c r="C30" s="3">
        <f>IF(B30="","",IFERROR(VLOOKUP(B30,'Fleet &amp; Summary'!$A$12:$H$112,2,FALSE),""))</f>
        <v/>
      </c>
      <c r="D30" s="3">
        <f>IF(B30="","",IFERROR(VLOOKUP(B30,'Fleet &amp; Summary'!$A$12:$H$112,5,FALSE),""))</f>
        <v/>
      </c>
      <c r="E30" s="3">
        <f>IF(B30="","",IFERROR(VLOOKUP(B30,'Fleet &amp; Summary'!$A$12:$H$112,6,FALSE),""))</f>
        <v/>
      </c>
      <c r="F30" s="4" t="n"/>
      <c r="G30" s="5" t="n"/>
      <c r="H30" s="2" t="n"/>
      <c r="I30" s="6" t="n"/>
      <c r="J30" s="6" t="n"/>
      <c r="K30" s="7" t="n"/>
      <c r="L30" s="7" t="n"/>
      <c r="M30" s="7" t="n"/>
      <c r="N30" s="8">
        <f>IF(COUNTA(K30:M30)=0,"",SUM(K30:M30))</f>
        <v/>
      </c>
      <c r="O30" s="8">
        <f>IF(N30="","",N30*15%)</f>
        <v/>
      </c>
      <c r="P30" s="8">
        <f>IF(N30="","",SUM(N30:O30))</f>
        <v/>
      </c>
      <c r="Q30" s="5" t="n"/>
      <c r="R30" s="4" t="n"/>
      <c r="S30" s="9">
        <f>IF(R30="","",R30-TODAY())</f>
        <v/>
      </c>
      <c r="T30" s="3">
        <f>IF(OR(B30="",R30="",G30="",Q30=""),"",IF(R30&lt;TODAY(),"Overdue",IF(R30&lt;=TODAY()+30,"Due Soon",IF(Q30&lt;=G30,"Due Soon","Completed"))))</f>
        <v/>
      </c>
      <c r="U30" s="2" t="n"/>
      <c r="V30" s="6" t="n"/>
    </row>
    <row r="31">
      <c r="A31" s="2" t="n"/>
      <c r="B31" s="2" t="n"/>
      <c r="C31" s="10">
        <f>IF(B31="","",IFERROR(VLOOKUP(B31,'Fleet &amp; Summary'!$A$12:$H$112,2,FALSE),""))</f>
        <v/>
      </c>
      <c r="D31" s="10">
        <f>IF(B31="","",IFERROR(VLOOKUP(B31,'Fleet &amp; Summary'!$A$12:$H$112,5,FALSE),""))</f>
        <v/>
      </c>
      <c r="E31" s="10">
        <f>IF(B31="","",IFERROR(VLOOKUP(B31,'Fleet &amp; Summary'!$A$12:$H$112,6,FALSE),""))</f>
        <v/>
      </c>
      <c r="F31" s="4" t="n"/>
      <c r="G31" s="5" t="n"/>
      <c r="H31" s="2" t="n"/>
      <c r="I31" s="6" t="n"/>
      <c r="J31" s="6" t="n"/>
      <c r="K31" s="7" t="n"/>
      <c r="L31" s="7" t="n"/>
      <c r="M31" s="7" t="n"/>
      <c r="N31" s="11">
        <f>IF(COUNTA(K31:M31)=0,"",SUM(K31:M31))</f>
        <v/>
      </c>
      <c r="O31" s="11">
        <f>IF(N31="","",N31*15%)</f>
        <v/>
      </c>
      <c r="P31" s="11">
        <f>IF(N31="","",SUM(N31:O31))</f>
        <v/>
      </c>
      <c r="Q31" s="5" t="n"/>
      <c r="R31" s="4" t="n"/>
      <c r="S31" s="12">
        <f>IF(R31="","",R31-TODAY())</f>
        <v/>
      </c>
      <c r="T31" s="10">
        <f>IF(OR(B31="",R31="",G31="",Q31=""),"",IF(R31&lt;TODAY(),"Overdue",IF(R31&lt;=TODAY()+30,"Due Soon",IF(Q31&lt;=G31,"Due Soon","Completed"))))</f>
        <v/>
      </c>
      <c r="U31" s="2" t="n"/>
      <c r="V31" s="6" t="n"/>
    </row>
    <row r="32">
      <c r="A32" s="2" t="n"/>
      <c r="B32" s="2" t="n"/>
      <c r="C32" s="3">
        <f>IF(B32="","",IFERROR(VLOOKUP(B32,'Fleet &amp; Summary'!$A$12:$H$112,2,FALSE),""))</f>
        <v/>
      </c>
      <c r="D32" s="3">
        <f>IF(B32="","",IFERROR(VLOOKUP(B32,'Fleet &amp; Summary'!$A$12:$H$112,5,FALSE),""))</f>
        <v/>
      </c>
      <c r="E32" s="3">
        <f>IF(B32="","",IFERROR(VLOOKUP(B32,'Fleet &amp; Summary'!$A$12:$H$112,6,FALSE),""))</f>
        <v/>
      </c>
      <c r="F32" s="4" t="n"/>
      <c r="G32" s="5" t="n"/>
      <c r="H32" s="2" t="n"/>
      <c r="I32" s="6" t="n"/>
      <c r="J32" s="6" t="n"/>
      <c r="K32" s="7" t="n"/>
      <c r="L32" s="7" t="n"/>
      <c r="M32" s="7" t="n"/>
      <c r="N32" s="8">
        <f>IF(COUNTA(K32:M32)=0,"",SUM(K32:M32))</f>
        <v/>
      </c>
      <c r="O32" s="8">
        <f>IF(N32="","",N32*15%)</f>
        <v/>
      </c>
      <c r="P32" s="8">
        <f>IF(N32="","",SUM(N32:O32))</f>
        <v/>
      </c>
      <c r="Q32" s="5" t="n"/>
      <c r="R32" s="4" t="n"/>
      <c r="S32" s="9">
        <f>IF(R32="","",R32-TODAY())</f>
        <v/>
      </c>
      <c r="T32" s="3">
        <f>IF(OR(B32="",R32="",G32="",Q32=""),"",IF(R32&lt;TODAY(),"Overdue",IF(R32&lt;=TODAY()+30,"Due Soon",IF(Q32&lt;=G32,"Due Soon","Completed"))))</f>
        <v/>
      </c>
      <c r="U32" s="2" t="n"/>
      <c r="V32" s="6" t="n"/>
    </row>
    <row r="33">
      <c r="A33" s="2" t="n"/>
      <c r="B33" s="2" t="n"/>
      <c r="C33" s="10">
        <f>IF(B33="","",IFERROR(VLOOKUP(B33,'Fleet &amp; Summary'!$A$12:$H$112,2,FALSE),""))</f>
        <v/>
      </c>
      <c r="D33" s="10">
        <f>IF(B33="","",IFERROR(VLOOKUP(B33,'Fleet &amp; Summary'!$A$12:$H$112,5,FALSE),""))</f>
        <v/>
      </c>
      <c r="E33" s="10">
        <f>IF(B33="","",IFERROR(VLOOKUP(B33,'Fleet &amp; Summary'!$A$12:$H$112,6,FALSE),""))</f>
        <v/>
      </c>
      <c r="F33" s="4" t="n"/>
      <c r="G33" s="5" t="n"/>
      <c r="H33" s="2" t="n"/>
      <c r="I33" s="6" t="n"/>
      <c r="J33" s="6" t="n"/>
      <c r="K33" s="7" t="n"/>
      <c r="L33" s="7" t="n"/>
      <c r="M33" s="7" t="n"/>
      <c r="N33" s="11">
        <f>IF(COUNTA(K33:M33)=0,"",SUM(K33:M33))</f>
        <v/>
      </c>
      <c r="O33" s="11">
        <f>IF(N33="","",N33*15%)</f>
        <v/>
      </c>
      <c r="P33" s="11">
        <f>IF(N33="","",SUM(N33:O33))</f>
        <v/>
      </c>
      <c r="Q33" s="5" t="n"/>
      <c r="R33" s="4" t="n"/>
      <c r="S33" s="12">
        <f>IF(R33="","",R33-TODAY())</f>
        <v/>
      </c>
      <c r="T33" s="10">
        <f>IF(OR(B33="",R33="",G33="",Q33=""),"",IF(R33&lt;TODAY(),"Overdue",IF(R33&lt;=TODAY()+30,"Due Soon",IF(Q33&lt;=G33,"Due Soon","Completed"))))</f>
        <v/>
      </c>
      <c r="U33" s="2" t="n"/>
      <c r="V33" s="6" t="n"/>
    </row>
    <row r="34">
      <c r="A34" s="2" t="n"/>
      <c r="B34" s="2" t="n"/>
      <c r="C34" s="3">
        <f>IF(B34="","",IFERROR(VLOOKUP(B34,'Fleet &amp; Summary'!$A$12:$H$112,2,FALSE),""))</f>
        <v/>
      </c>
      <c r="D34" s="3">
        <f>IF(B34="","",IFERROR(VLOOKUP(B34,'Fleet &amp; Summary'!$A$12:$H$112,5,FALSE),""))</f>
        <v/>
      </c>
      <c r="E34" s="3">
        <f>IF(B34="","",IFERROR(VLOOKUP(B34,'Fleet &amp; Summary'!$A$12:$H$112,6,FALSE),""))</f>
        <v/>
      </c>
      <c r="F34" s="4" t="n"/>
      <c r="G34" s="5" t="n"/>
      <c r="H34" s="2" t="n"/>
      <c r="I34" s="6" t="n"/>
      <c r="J34" s="6" t="n"/>
      <c r="K34" s="7" t="n"/>
      <c r="L34" s="7" t="n"/>
      <c r="M34" s="7" t="n"/>
      <c r="N34" s="8">
        <f>IF(COUNTA(K34:M34)=0,"",SUM(K34:M34))</f>
        <v/>
      </c>
      <c r="O34" s="8">
        <f>IF(N34="","",N34*15%)</f>
        <v/>
      </c>
      <c r="P34" s="8">
        <f>IF(N34="","",SUM(N34:O34))</f>
        <v/>
      </c>
      <c r="Q34" s="5" t="n"/>
      <c r="R34" s="4" t="n"/>
      <c r="S34" s="9">
        <f>IF(R34="","",R34-TODAY())</f>
        <v/>
      </c>
      <c r="T34" s="3">
        <f>IF(OR(B34="",R34="",G34="",Q34=""),"",IF(R34&lt;TODAY(),"Overdue",IF(R34&lt;=TODAY()+30,"Due Soon",IF(Q34&lt;=G34,"Due Soon","Completed"))))</f>
        <v/>
      </c>
      <c r="U34" s="2" t="n"/>
      <c r="V34" s="6" t="n"/>
    </row>
    <row r="35">
      <c r="A35" s="2" t="n"/>
      <c r="B35" s="2" t="n"/>
      <c r="C35" s="10">
        <f>IF(B35="","",IFERROR(VLOOKUP(B35,'Fleet &amp; Summary'!$A$12:$H$112,2,FALSE),""))</f>
        <v/>
      </c>
      <c r="D35" s="10">
        <f>IF(B35="","",IFERROR(VLOOKUP(B35,'Fleet &amp; Summary'!$A$12:$H$112,5,FALSE),""))</f>
        <v/>
      </c>
      <c r="E35" s="10">
        <f>IF(B35="","",IFERROR(VLOOKUP(B35,'Fleet &amp; Summary'!$A$12:$H$112,6,FALSE),""))</f>
        <v/>
      </c>
      <c r="F35" s="4" t="n"/>
      <c r="G35" s="5" t="n"/>
      <c r="H35" s="2" t="n"/>
      <c r="I35" s="6" t="n"/>
      <c r="J35" s="6" t="n"/>
      <c r="K35" s="7" t="n"/>
      <c r="L35" s="7" t="n"/>
      <c r="M35" s="7" t="n"/>
      <c r="N35" s="11">
        <f>IF(COUNTA(K35:M35)=0,"",SUM(K35:M35))</f>
        <v/>
      </c>
      <c r="O35" s="11">
        <f>IF(N35="","",N35*15%)</f>
        <v/>
      </c>
      <c r="P35" s="11">
        <f>IF(N35="","",SUM(N35:O35))</f>
        <v/>
      </c>
      <c r="Q35" s="5" t="n"/>
      <c r="R35" s="4" t="n"/>
      <c r="S35" s="12">
        <f>IF(R35="","",R35-TODAY())</f>
        <v/>
      </c>
      <c r="T35" s="10">
        <f>IF(OR(B35="",R35="",G35="",Q35=""),"",IF(R35&lt;TODAY(),"Overdue",IF(R35&lt;=TODAY()+30,"Due Soon",IF(Q35&lt;=G35,"Due Soon","Completed"))))</f>
        <v/>
      </c>
      <c r="U35" s="2" t="n"/>
      <c r="V35" s="6" t="n"/>
    </row>
    <row r="36">
      <c r="A36" s="2" t="n"/>
      <c r="B36" s="2" t="n"/>
      <c r="C36" s="3">
        <f>IF(B36="","",IFERROR(VLOOKUP(B36,'Fleet &amp; Summary'!$A$12:$H$112,2,FALSE),""))</f>
        <v/>
      </c>
      <c r="D36" s="3">
        <f>IF(B36="","",IFERROR(VLOOKUP(B36,'Fleet &amp; Summary'!$A$12:$H$112,5,FALSE),""))</f>
        <v/>
      </c>
      <c r="E36" s="3">
        <f>IF(B36="","",IFERROR(VLOOKUP(B36,'Fleet &amp; Summary'!$A$12:$H$112,6,FALSE),""))</f>
        <v/>
      </c>
      <c r="F36" s="4" t="n"/>
      <c r="G36" s="5" t="n"/>
      <c r="H36" s="2" t="n"/>
      <c r="I36" s="6" t="n"/>
      <c r="J36" s="6" t="n"/>
      <c r="K36" s="7" t="n"/>
      <c r="L36" s="7" t="n"/>
      <c r="M36" s="7" t="n"/>
      <c r="N36" s="8">
        <f>IF(COUNTA(K36:M36)=0,"",SUM(K36:M36))</f>
        <v/>
      </c>
      <c r="O36" s="8">
        <f>IF(N36="","",N36*15%)</f>
        <v/>
      </c>
      <c r="P36" s="8">
        <f>IF(N36="","",SUM(N36:O36))</f>
        <v/>
      </c>
      <c r="Q36" s="5" t="n"/>
      <c r="R36" s="4" t="n"/>
      <c r="S36" s="9">
        <f>IF(R36="","",R36-TODAY())</f>
        <v/>
      </c>
      <c r="T36" s="3">
        <f>IF(OR(B36="",R36="",G36="",Q36=""),"",IF(R36&lt;TODAY(),"Overdue",IF(R36&lt;=TODAY()+30,"Due Soon",IF(Q36&lt;=G36,"Due Soon","Completed"))))</f>
        <v/>
      </c>
      <c r="U36" s="2" t="n"/>
      <c r="V36" s="6" t="n"/>
    </row>
    <row r="37">
      <c r="A37" s="2" t="n"/>
      <c r="B37" s="2" t="n"/>
      <c r="C37" s="10">
        <f>IF(B37="","",IFERROR(VLOOKUP(B37,'Fleet &amp; Summary'!$A$12:$H$112,2,FALSE),""))</f>
        <v/>
      </c>
      <c r="D37" s="10">
        <f>IF(B37="","",IFERROR(VLOOKUP(B37,'Fleet &amp; Summary'!$A$12:$H$112,5,FALSE),""))</f>
        <v/>
      </c>
      <c r="E37" s="10">
        <f>IF(B37="","",IFERROR(VLOOKUP(B37,'Fleet &amp; Summary'!$A$12:$H$112,6,FALSE),""))</f>
        <v/>
      </c>
      <c r="F37" s="4" t="n"/>
      <c r="G37" s="5" t="n"/>
      <c r="H37" s="2" t="n"/>
      <c r="I37" s="6" t="n"/>
      <c r="J37" s="6" t="n"/>
      <c r="K37" s="7" t="n"/>
      <c r="L37" s="7" t="n"/>
      <c r="M37" s="7" t="n"/>
      <c r="N37" s="11">
        <f>IF(COUNTA(K37:M37)=0,"",SUM(K37:M37))</f>
        <v/>
      </c>
      <c r="O37" s="11">
        <f>IF(N37="","",N37*15%)</f>
        <v/>
      </c>
      <c r="P37" s="11">
        <f>IF(N37="","",SUM(N37:O37))</f>
        <v/>
      </c>
      <c r="Q37" s="5" t="n"/>
      <c r="R37" s="4" t="n"/>
      <c r="S37" s="12">
        <f>IF(R37="","",R37-TODAY())</f>
        <v/>
      </c>
      <c r="T37" s="10">
        <f>IF(OR(B37="",R37="",G37="",Q37=""),"",IF(R37&lt;TODAY(),"Overdue",IF(R37&lt;=TODAY()+30,"Due Soon",IF(Q37&lt;=G37,"Due Soon","Completed"))))</f>
        <v/>
      </c>
      <c r="U37" s="2" t="n"/>
      <c r="V37" s="6" t="n"/>
    </row>
    <row r="38">
      <c r="A38" s="2" t="n"/>
      <c r="B38" s="2" t="n"/>
      <c r="C38" s="3">
        <f>IF(B38="","",IFERROR(VLOOKUP(B38,'Fleet &amp; Summary'!$A$12:$H$112,2,FALSE),""))</f>
        <v/>
      </c>
      <c r="D38" s="3">
        <f>IF(B38="","",IFERROR(VLOOKUP(B38,'Fleet &amp; Summary'!$A$12:$H$112,5,FALSE),""))</f>
        <v/>
      </c>
      <c r="E38" s="3">
        <f>IF(B38="","",IFERROR(VLOOKUP(B38,'Fleet &amp; Summary'!$A$12:$H$112,6,FALSE),""))</f>
        <v/>
      </c>
      <c r="F38" s="4" t="n"/>
      <c r="G38" s="5" t="n"/>
      <c r="H38" s="2" t="n"/>
      <c r="I38" s="6" t="n"/>
      <c r="J38" s="6" t="n"/>
      <c r="K38" s="7" t="n"/>
      <c r="L38" s="7" t="n"/>
      <c r="M38" s="7" t="n"/>
      <c r="N38" s="8">
        <f>IF(COUNTA(K38:M38)=0,"",SUM(K38:M38))</f>
        <v/>
      </c>
      <c r="O38" s="8">
        <f>IF(N38="","",N38*15%)</f>
        <v/>
      </c>
      <c r="P38" s="8">
        <f>IF(N38="","",SUM(N38:O38))</f>
        <v/>
      </c>
      <c r="Q38" s="5" t="n"/>
      <c r="R38" s="4" t="n"/>
      <c r="S38" s="9">
        <f>IF(R38="","",R38-TODAY())</f>
        <v/>
      </c>
      <c r="T38" s="3">
        <f>IF(OR(B38="",R38="",G38="",Q38=""),"",IF(R38&lt;TODAY(),"Overdue",IF(R38&lt;=TODAY()+30,"Due Soon",IF(Q38&lt;=G38,"Due Soon","Completed"))))</f>
        <v/>
      </c>
      <c r="U38" s="2" t="n"/>
      <c r="V38" s="6" t="n"/>
    </row>
    <row r="39">
      <c r="A39" s="2" t="n"/>
      <c r="B39" s="2" t="n"/>
      <c r="C39" s="10">
        <f>IF(B39="","",IFERROR(VLOOKUP(B39,'Fleet &amp; Summary'!$A$12:$H$112,2,FALSE),""))</f>
        <v/>
      </c>
      <c r="D39" s="10">
        <f>IF(B39="","",IFERROR(VLOOKUP(B39,'Fleet &amp; Summary'!$A$12:$H$112,5,FALSE),""))</f>
        <v/>
      </c>
      <c r="E39" s="10">
        <f>IF(B39="","",IFERROR(VLOOKUP(B39,'Fleet &amp; Summary'!$A$12:$H$112,6,FALSE),""))</f>
        <v/>
      </c>
      <c r="F39" s="4" t="n"/>
      <c r="G39" s="5" t="n"/>
      <c r="H39" s="2" t="n"/>
      <c r="I39" s="6" t="n"/>
      <c r="J39" s="6" t="n"/>
      <c r="K39" s="7" t="n"/>
      <c r="L39" s="7" t="n"/>
      <c r="M39" s="7" t="n"/>
      <c r="N39" s="11">
        <f>IF(COUNTA(K39:M39)=0,"",SUM(K39:M39))</f>
        <v/>
      </c>
      <c r="O39" s="11">
        <f>IF(N39="","",N39*15%)</f>
        <v/>
      </c>
      <c r="P39" s="11">
        <f>IF(N39="","",SUM(N39:O39))</f>
        <v/>
      </c>
      <c r="Q39" s="5" t="n"/>
      <c r="R39" s="4" t="n"/>
      <c r="S39" s="12">
        <f>IF(R39="","",R39-TODAY())</f>
        <v/>
      </c>
      <c r="T39" s="10">
        <f>IF(OR(B39="",R39="",G39="",Q39=""),"",IF(R39&lt;TODAY(),"Overdue",IF(R39&lt;=TODAY()+30,"Due Soon",IF(Q39&lt;=G39,"Due Soon","Completed"))))</f>
        <v/>
      </c>
      <c r="U39" s="2" t="n"/>
      <c r="V39" s="6" t="n"/>
    </row>
    <row r="40">
      <c r="A40" s="2" t="n"/>
      <c r="B40" s="2" t="n"/>
      <c r="C40" s="3">
        <f>IF(B40="","",IFERROR(VLOOKUP(B40,'Fleet &amp; Summary'!$A$12:$H$112,2,FALSE),""))</f>
        <v/>
      </c>
      <c r="D40" s="3">
        <f>IF(B40="","",IFERROR(VLOOKUP(B40,'Fleet &amp; Summary'!$A$12:$H$112,5,FALSE),""))</f>
        <v/>
      </c>
      <c r="E40" s="3">
        <f>IF(B40="","",IFERROR(VLOOKUP(B40,'Fleet &amp; Summary'!$A$12:$H$112,6,FALSE),""))</f>
        <v/>
      </c>
      <c r="F40" s="4" t="n"/>
      <c r="G40" s="5" t="n"/>
      <c r="H40" s="2" t="n"/>
      <c r="I40" s="6" t="n"/>
      <c r="J40" s="6" t="n"/>
      <c r="K40" s="7" t="n"/>
      <c r="L40" s="7" t="n"/>
      <c r="M40" s="7" t="n"/>
      <c r="N40" s="8">
        <f>IF(COUNTA(K40:M40)=0,"",SUM(K40:M40))</f>
        <v/>
      </c>
      <c r="O40" s="8">
        <f>IF(N40="","",N40*15%)</f>
        <v/>
      </c>
      <c r="P40" s="8">
        <f>IF(N40="","",SUM(N40:O40))</f>
        <v/>
      </c>
      <c r="Q40" s="5" t="n"/>
      <c r="R40" s="4" t="n"/>
      <c r="S40" s="9">
        <f>IF(R40="","",R40-TODAY())</f>
        <v/>
      </c>
      <c r="T40" s="3">
        <f>IF(OR(B40="",R40="",G40="",Q40=""),"",IF(R40&lt;TODAY(),"Overdue",IF(R40&lt;=TODAY()+30,"Due Soon",IF(Q40&lt;=G40,"Due Soon","Completed"))))</f>
        <v/>
      </c>
      <c r="U40" s="2" t="n"/>
      <c r="V40" s="6" t="n"/>
    </row>
    <row r="41">
      <c r="A41" s="2" t="n"/>
      <c r="B41" s="2" t="n"/>
      <c r="C41" s="10">
        <f>IF(B41="","",IFERROR(VLOOKUP(B41,'Fleet &amp; Summary'!$A$12:$H$112,2,FALSE),""))</f>
        <v/>
      </c>
      <c r="D41" s="10">
        <f>IF(B41="","",IFERROR(VLOOKUP(B41,'Fleet &amp; Summary'!$A$12:$H$112,5,FALSE),""))</f>
        <v/>
      </c>
      <c r="E41" s="10">
        <f>IF(B41="","",IFERROR(VLOOKUP(B41,'Fleet &amp; Summary'!$A$12:$H$112,6,FALSE),""))</f>
        <v/>
      </c>
      <c r="F41" s="4" t="n"/>
      <c r="G41" s="5" t="n"/>
      <c r="H41" s="2" t="n"/>
      <c r="I41" s="6" t="n"/>
      <c r="J41" s="6" t="n"/>
      <c r="K41" s="7" t="n"/>
      <c r="L41" s="7" t="n"/>
      <c r="M41" s="7" t="n"/>
      <c r="N41" s="11">
        <f>IF(COUNTA(K41:M41)=0,"",SUM(K41:M41))</f>
        <v/>
      </c>
      <c r="O41" s="11">
        <f>IF(N41="","",N41*15%)</f>
        <v/>
      </c>
      <c r="P41" s="11">
        <f>IF(N41="","",SUM(N41:O41))</f>
        <v/>
      </c>
      <c r="Q41" s="5" t="n"/>
      <c r="R41" s="4" t="n"/>
      <c r="S41" s="12">
        <f>IF(R41="","",R41-TODAY())</f>
        <v/>
      </c>
      <c r="T41" s="10">
        <f>IF(OR(B41="",R41="",G41="",Q41=""),"",IF(R41&lt;TODAY(),"Overdue",IF(R41&lt;=TODAY()+30,"Due Soon",IF(Q41&lt;=G41,"Due Soon","Completed"))))</f>
        <v/>
      </c>
      <c r="U41" s="2" t="n"/>
      <c r="V41" s="6" t="n"/>
    </row>
    <row r="42">
      <c r="A42" s="2" t="n"/>
      <c r="B42" s="2" t="n"/>
      <c r="C42" s="3">
        <f>IF(B42="","",IFERROR(VLOOKUP(B42,'Fleet &amp; Summary'!$A$12:$H$112,2,FALSE),""))</f>
        <v/>
      </c>
      <c r="D42" s="3">
        <f>IF(B42="","",IFERROR(VLOOKUP(B42,'Fleet &amp; Summary'!$A$12:$H$112,5,FALSE),""))</f>
        <v/>
      </c>
      <c r="E42" s="3">
        <f>IF(B42="","",IFERROR(VLOOKUP(B42,'Fleet &amp; Summary'!$A$12:$H$112,6,FALSE),""))</f>
        <v/>
      </c>
      <c r="F42" s="4" t="n"/>
      <c r="G42" s="5" t="n"/>
      <c r="H42" s="2" t="n"/>
      <c r="I42" s="6" t="n"/>
      <c r="J42" s="6" t="n"/>
      <c r="K42" s="7" t="n"/>
      <c r="L42" s="7" t="n"/>
      <c r="M42" s="7" t="n"/>
      <c r="N42" s="8">
        <f>IF(COUNTA(K42:M42)=0,"",SUM(K42:M42))</f>
        <v/>
      </c>
      <c r="O42" s="8">
        <f>IF(N42="","",N42*15%)</f>
        <v/>
      </c>
      <c r="P42" s="8">
        <f>IF(N42="","",SUM(N42:O42))</f>
        <v/>
      </c>
      <c r="Q42" s="5" t="n"/>
      <c r="R42" s="4" t="n"/>
      <c r="S42" s="9">
        <f>IF(R42="","",R42-TODAY())</f>
        <v/>
      </c>
      <c r="T42" s="3">
        <f>IF(OR(B42="",R42="",G42="",Q42=""),"",IF(R42&lt;TODAY(),"Overdue",IF(R42&lt;=TODAY()+30,"Due Soon",IF(Q42&lt;=G42,"Due Soon","Completed"))))</f>
        <v/>
      </c>
      <c r="U42" s="2" t="n"/>
      <c r="V42" s="6" t="n"/>
    </row>
    <row r="43">
      <c r="A43" s="2" t="n"/>
      <c r="B43" s="2" t="n"/>
      <c r="C43" s="10">
        <f>IF(B43="","",IFERROR(VLOOKUP(B43,'Fleet &amp; Summary'!$A$12:$H$112,2,FALSE),""))</f>
        <v/>
      </c>
      <c r="D43" s="10">
        <f>IF(B43="","",IFERROR(VLOOKUP(B43,'Fleet &amp; Summary'!$A$12:$H$112,5,FALSE),""))</f>
        <v/>
      </c>
      <c r="E43" s="10">
        <f>IF(B43="","",IFERROR(VLOOKUP(B43,'Fleet &amp; Summary'!$A$12:$H$112,6,FALSE),""))</f>
        <v/>
      </c>
      <c r="F43" s="4" t="n"/>
      <c r="G43" s="5" t="n"/>
      <c r="H43" s="2" t="n"/>
      <c r="I43" s="6" t="n"/>
      <c r="J43" s="6" t="n"/>
      <c r="K43" s="7" t="n"/>
      <c r="L43" s="7" t="n"/>
      <c r="M43" s="7" t="n"/>
      <c r="N43" s="11">
        <f>IF(COUNTA(K43:M43)=0,"",SUM(K43:M43))</f>
        <v/>
      </c>
      <c r="O43" s="11">
        <f>IF(N43="","",N43*15%)</f>
        <v/>
      </c>
      <c r="P43" s="11">
        <f>IF(N43="","",SUM(N43:O43))</f>
        <v/>
      </c>
      <c r="Q43" s="5" t="n"/>
      <c r="R43" s="4" t="n"/>
      <c r="S43" s="12">
        <f>IF(R43="","",R43-TODAY())</f>
        <v/>
      </c>
      <c r="T43" s="10">
        <f>IF(OR(B43="",R43="",G43="",Q43=""),"",IF(R43&lt;TODAY(),"Overdue",IF(R43&lt;=TODAY()+30,"Due Soon",IF(Q43&lt;=G43,"Due Soon","Completed"))))</f>
        <v/>
      </c>
      <c r="U43" s="2" t="n"/>
      <c r="V43" s="6" t="n"/>
    </row>
    <row r="44">
      <c r="A44" s="2" t="n"/>
      <c r="B44" s="2" t="n"/>
      <c r="C44" s="3">
        <f>IF(B44="","",IFERROR(VLOOKUP(B44,'Fleet &amp; Summary'!$A$12:$H$112,2,FALSE),""))</f>
        <v/>
      </c>
      <c r="D44" s="3">
        <f>IF(B44="","",IFERROR(VLOOKUP(B44,'Fleet &amp; Summary'!$A$12:$H$112,5,FALSE),""))</f>
        <v/>
      </c>
      <c r="E44" s="3">
        <f>IF(B44="","",IFERROR(VLOOKUP(B44,'Fleet &amp; Summary'!$A$12:$H$112,6,FALSE),""))</f>
        <v/>
      </c>
      <c r="F44" s="4" t="n"/>
      <c r="G44" s="5" t="n"/>
      <c r="H44" s="2" t="n"/>
      <c r="I44" s="6" t="n"/>
      <c r="J44" s="6" t="n"/>
      <c r="K44" s="7" t="n"/>
      <c r="L44" s="7" t="n"/>
      <c r="M44" s="7" t="n"/>
      <c r="N44" s="8">
        <f>IF(COUNTA(K44:M44)=0,"",SUM(K44:M44))</f>
        <v/>
      </c>
      <c r="O44" s="8">
        <f>IF(N44="","",N44*15%)</f>
        <v/>
      </c>
      <c r="P44" s="8">
        <f>IF(N44="","",SUM(N44:O44))</f>
        <v/>
      </c>
      <c r="Q44" s="5" t="n"/>
      <c r="R44" s="4" t="n"/>
      <c r="S44" s="9">
        <f>IF(R44="","",R44-TODAY())</f>
        <v/>
      </c>
      <c r="T44" s="3">
        <f>IF(OR(B44="",R44="",G44="",Q44=""),"",IF(R44&lt;TODAY(),"Overdue",IF(R44&lt;=TODAY()+30,"Due Soon",IF(Q44&lt;=G44,"Due Soon","Completed"))))</f>
        <v/>
      </c>
      <c r="U44" s="2" t="n"/>
      <c r="V44" s="6" t="n"/>
    </row>
    <row r="45">
      <c r="A45" s="2" t="n"/>
      <c r="B45" s="2" t="n"/>
      <c r="C45" s="10">
        <f>IF(B45="","",IFERROR(VLOOKUP(B45,'Fleet &amp; Summary'!$A$12:$H$112,2,FALSE),""))</f>
        <v/>
      </c>
      <c r="D45" s="10">
        <f>IF(B45="","",IFERROR(VLOOKUP(B45,'Fleet &amp; Summary'!$A$12:$H$112,5,FALSE),""))</f>
        <v/>
      </c>
      <c r="E45" s="10">
        <f>IF(B45="","",IFERROR(VLOOKUP(B45,'Fleet &amp; Summary'!$A$12:$H$112,6,FALSE),""))</f>
        <v/>
      </c>
      <c r="F45" s="4" t="n"/>
      <c r="G45" s="5" t="n"/>
      <c r="H45" s="2" t="n"/>
      <c r="I45" s="6" t="n"/>
      <c r="J45" s="6" t="n"/>
      <c r="K45" s="7" t="n"/>
      <c r="L45" s="7" t="n"/>
      <c r="M45" s="7" t="n"/>
      <c r="N45" s="11">
        <f>IF(COUNTA(K45:M45)=0,"",SUM(K45:M45))</f>
        <v/>
      </c>
      <c r="O45" s="11">
        <f>IF(N45="","",N45*15%)</f>
        <v/>
      </c>
      <c r="P45" s="11">
        <f>IF(N45="","",SUM(N45:O45))</f>
        <v/>
      </c>
      <c r="Q45" s="5" t="n"/>
      <c r="R45" s="4" t="n"/>
      <c r="S45" s="12">
        <f>IF(R45="","",R45-TODAY())</f>
        <v/>
      </c>
      <c r="T45" s="10">
        <f>IF(OR(B45="",R45="",G45="",Q45=""),"",IF(R45&lt;TODAY(),"Overdue",IF(R45&lt;=TODAY()+30,"Due Soon",IF(Q45&lt;=G45,"Due Soon","Completed"))))</f>
        <v/>
      </c>
      <c r="U45" s="2" t="n"/>
      <c r="V45" s="6" t="n"/>
    </row>
    <row r="46">
      <c r="A46" s="2" t="n"/>
      <c r="B46" s="2" t="n"/>
      <c r="C46" s="3">
        <f>IF(B46="","",IFERROR(VLOOKUP(B46,'Fleet &amp; Summary'!$A$12:$H$112,2,FALSE),""))</f>
        <v/>
      </c>
      <c r="D46" s="3">
        <f>IF(B46="","",IFERROR(VLOOKUP(B46,'Fleet &amp; Summary'!$A$12:$H$112,5,FALSE),""))</f>
        <v/>
      </c>
      <c r="E46" s="3">
        <f>IF(B46="","",IFERROR(VLOOKUP(B46,'Fleet &amp; Summary'!$A$12:$H$112,6,FALSE),""))</f>
        <v/>
      </c>
      <c r="F46" s="4" t="n"/>
      <c r="G46" s="5" t="n"/>
      <c r="H46" s="2" t="n"/>
      <c r="I46" s="6" t="n"/>
      <c r="J46" s="6" t="n"/>
      <c r="K46" s="7" t="n"/>
      <c r="L46" s="7" t="n"/>
      <c r="M46" s="7" t="n"/>
      <c r="N46" s="8">
        <f>IF(COUNTA(K46:M46)=0,"",SUM(K46:M46))</f>
        <v/>
      </c>
      <c r="O46" s="8">
        <f>IF(N46="","",N46*15%)</f>
        <v/>
      </c>
      <c r="P46" s="8">
        <f>IF(N46="","",SUM(N46:O46))</f>
        <v/>
      </c>
      <c r="Q46" s="5" t="n"/>
      <c r="R46" s="4" t="n"/>
      <c r="S46" s="9">
        <f>IF(R46="","",R46-TODAY())</f>
        <v/>
      </c>
      <c r="T46" s="3">
        <f>IF(OR(B46="",R46="",G46="",Q46=""),"",IF(R46&lt;TODAY(),"Overdue",IF(R46&lt;=TODAY()+30,"Due Soon",IF(Q46&lt;=G46,"Due Soon","Completed"))))</f>
        <v/>
      </c>
      <c r="U46" s="2" t="n"/>
      <c r="V46" s="6" t="n"/>
    </row>
    <row r="47">
      <c r="A47" s="2" t="n"/>
      <c r="B47" s="2" t="n"/>
      <c r="C47" s="10">
        <f>IF(B47="","",IFERROR(VLOOKUP(B47,'Fleet &amp; Summary'!$A$12:$H$112,2,FALSE),""))</f>
        <v/>
      </c>
      <c r="D47" s="10">
        <f>IF(B47="","",IFERROR(VLOOKUP(B47,'Fleet &amp; Summary'!$A$12:$H$112,5,FALSE),""))</f>
        <v/>
      </c>
      <c r="E47" s="10">
        <f>IF(B47="","",IFERROR(VLOOKUP(B47,'Fleet &amp; Summary'!$A$12:$H$112,6,FALSE),""))</f>
        <v/>
      </c>
      <c r="F47" s="4" t="n"/>
      <c r="G47" s="5" t="n"/>
      <c r="H47" s="2" t="n"/>
      <c r="I47" s="6" t="n"/>
      <c r="J47" s="6" t="n"/>
      <c r="K47" s="7" t="n"/>
      <c r="L47" s="7" t="n"/>
      <c r="M47" s="7" t="n"/>
      <c r="N47" s="11">
        <f>IF(COUNTA(K47:M47)=0,"",SUM(K47:M47))</f>
        <v/>
      </c>
      <c r="O47" s="11">
        <f>IF(N47="","",N47*15%)</f>
        <v/>
      </c>
      <c r="P47" s="11">
        <f>IF(N47="","",SUM(N47:O47))</f>
        <v/>
      </c>
      <c r="Q47" s="5" t="n"/>
      <c r="R47" s="4" t="n"/>
      <c r="S47" s="12">
        <f>IF(R47="","",R47-TODAY())</f>
        <v/>
      </c>
      <c r="T47" s="10">
        <f>IF(OR(B47="",R47="",G47="",Q47=""),"",IF(R47&lt;TODAY(),"Overdue",IF(R47&lt;=TODAY()+30,"Due Soon",IF(Q47&lt;=G47,"Due Soon","Completed"))))</f>
        <v/>
      </c>
      <c r="U47" s="2" t="n"/>
      <c r="V47" s="6" t="n"/>
    </row>
    <row r="48">
      <c r="A48" s="2" t="n"/>
      <c r="B48" s="2" t="n"/>
      <c r="C48" s="3">
        <f>IF(B48="","",IFERROR(VLOOKUP(B48,'Fleet &amp; Summary'!$A$12:$H$112,2,FALSE),""))</f>
        <v/>
      </c>
      <c r="D48" s="3">
        <f>IF(B48="","",IFERROR(VLOOKUP(B48,'Fleet &amp; Summary'!$A$12:$H$112,5,FALSE),""))</f>
        <v/>
      </c>
      <c r="E48" s="3">
        <f>IF(B48="","",IFERROR(VLOOKUP(B48,'Fleet &amp; Summary'!$A$12:$H$112,6,FALSE),""))</f>
        <v/>
      </c>
      <c r="F48" s="4" t="n"/>
      <c r="G48" s="5" t="n"/>
      <c r="H48" s="2" t="n"/>
      <c r="I48" s="6" t="n"/>
      <c r="J48" s="6" t="n"/>
      <c r="K48" s="7" t="n"/>
      <c r="L48" s="7" t="n"/>
      <c r="M48" s="7" t="n"/>
      <c r="N48" s="8">
        <f>IF(COUNTA(K48:M48)=0,"",SUM(K48:M48))</f>
        <v/>
      </c>
      <c r="O48" s="8">
        <f>IF(N48="","",N48*15%)</f>
        <v/>
      </c>
      <c r="P48" s="8">
        <f>IF(N48="","",SUM(N48:O48))</f>
        <v/>
      </c>
      <c r="Q48" s="5" t="n"/>
      <c r="R48" s="4" t="n"/>
      <c r="S48" s="9">
        <f>IF(R48="","",R48-TODAY())</f>
        <v/>
      </c>
      <c r="T48" s="3">
        <f>IF(OR(B48="",R48="",G48="",Q48=""),"",IF(R48&lt;TODAY(),"Overdue",IF(R48&lt;=TODAY()+30,"Due Soon",IF(Q48&lt;=G48,"Due Soon","Completed"))))</f>
        <v/>
      </c>
      <c r="U48" s="2" t="n"/>
      <c r="V48" s="6" t="n"/>
    </row>
    <row r="49">
      <c r="A49" s="2" t="n"/>
      <c r="B49" s="2" t="n"/>
      <c r="C49" s="10">
        <f>IF(B49="","",IFERROR(VLOOKUP(B49,'Fleet &amp; Summary'!$A$12:$H$112,2,FALSE),""))</f>
        <v/>
      </c>
      <c r="D49" s="10">
        <f>IF(B49="","",IFERROR(VLOOKUP(B49,'Fleet &amp; Summary'!$A$12:$H$112,5,FALSE),""))</f>
        <v/>
      </c>
      <c r="E49" s="10">
        <f>IF(B49="","",IFERROR(VLOOKUP(B49,'Fleet &amp; Summary'!$A$12:$H$112,6,FALSE),""))</f>
        <v/>
      </c>
      <c r="F49" s="4" t="n"/>
      <c r="G49" s="5" t="n"/>
      <c r="H49" s="2" t="n"/>
      <c r="I49" s="6" t="n"/>
      <c r="J49" s="6" t="n"/>
      <c r="K49" s="7" t="n"/>
      <c r="L49" s="7" t="n"/>
      <c r="M49" s="7" t="n"/>
      <c r="N49" s="11">
        <f>IF(COUNTA(K49:M49)=0,"",SUM(K49:M49))</f>
        <v/>
      </c>
      <c r="O49" s="11">
        <f>IF(N49="","",N49*15%)</f>
        <v/>
      </c>
      <c r="P49" s="11">
        <f>IF(N49="","",SUM(N49:O49))</f>
        <v/>
      </c>
      <c r="Q49" s="5" t="n"/>
      <c r="R49" s="4" t="n"/>
      <c r="S49" s="12">
        <f>IF(R49="","",R49-TODAY())</f>
        <v/>
      </c>
      <c r="T49" s="10">
        <f>IF(OR(B49="",R49="",G49="",Q49=""),"",IF(R49&lt;TODAY(),"Overdue",IF(R49&lt;=TODAY()+30,"Due Soon",IF(Q49&lt;=G49,"Due Soon","Completed"))))</f>
        <v/>
      </c>
      <c r="U49" s="2" t="n"/>
      <c r="V49" s="6" t="n"/>
    </row>
    <row r="50">
      <c r="A50" s="2" t="n"/>
      <c r="B50" s="2" t="n"/>
      <c r="C50" s="3">
        <f>IF(B50="","",IFERROR(VLOOKUP(B50,'Fleet &amp; Summary'!$A$12:$H$112,2,FALSE),""))</f>
        <v/>
      </c>
      <c r="D50" s="3">
        <f>IF(B50="","",IFERROR(VLOOKUP(B50,'Fleet &amp; Summary'!$A$12:$H$112,5,FALSE),""))</f>
        <v/>
      </c>
      <c r="E50" s="3">
        <f>IF(B50="","",IFERROR(VLOOKUP(B50,'Fleet &amp; Summary'!$A$12:$H$112,6,FALSE),""))</f>
        <v/>
      </c>
      <c r="F50" s="4" t="n"/>
      <c r="G50" s="5" t="n"/>
      <c r="H50" s="2" t="n"/>
      <c r="I50" s="6" t="n"/>
      <c r="J50" s="6" t="n"/>
      <c r="K50" s="7" t="n"/>
      <c r="L50" s="7" t="n"/>
      <c r="M50" s="7" t="n"/>
      <c r="N50" s="8">
        <f>IF(COUNTA(K50:M50)=0,"",SUM(K50:M50))</f>
        <v/>
      </c>
      <c r="O50" s="8">
        <f>IF(N50="","",N50*15%)</f>
        <v/>
      </c>
      <c r="P50" s="8">
        <f>IF(N50="","",SUM(N50:O50))</f>
        <v/>
      </c>
      <c r="Q50" s="5" t="n"/>
      <c r="R50" s="4" t="n"/>
      <c r="S50" s="9">
        <f>IF(R50="","",R50-TODAY())</f>
        <v/>
      </c>
      <c r="T50" s="3">
        <f>IF(OR(B50="",R50="",G50="",Q50=""),"",IF(R50&lt;TODAY(),"Overdue",IF(R50&lt;=TODAY()+30,"Due Soon",IF(Q50&lt;=G50,"Due Soon","Completed"))))</f>
        <v/>
      </c>
      <c r="U50" s="2" t="n"/>
      <c r="V50" s="6" t="n"/>
    </row>
    <row r="51">
      <c r="A51" s="2" t="n"/>
      <c r="B51" s="2" t="n"/>
      <c r="C51" s="10">
        <f>IF(B51="","",IFERROR(VLOOKUP(B51,'Fleet &amp; Summary'!$A$12:$H$112,2,FALSE),""))</f>
        <v/>
      </c>
      <c r="D51" s="10">
        <f>IF(B51="","",IFERROR(VLOOKUP(B51,'Fleet &amp; Summary'!$A$12:$H$112,5,FALSE),""))</f>
        <v/>
      </c>
      <c r="E51" s="10">
        <f>IF(B51="","",IFERROR(VLOOKUP(B51,'Fleet &amp; Summary'!$A$12:$H$112,6,FALSE),""))</f>
        <v/>
      </c>
      <c r="F51" s="4" t="n"/>
      <c r="G51" s="5" t="n"/>
      <c r="H51" s="2" t="n"/>
      <c r="I51" s="6" t="n"/>
      <c r="J51" s="6" t="n"/>
      <c r="K51" s="7" t="n"/>
      <c r="L51" s="7" t="n"/>
      <c r="M51" s="7" t="n"/>
      <c r="N51" s="11">
        <f>IF(COUNTA(K51:M51)=0,"",SUM(K51:M51))</f>
        <v/>
      </c>
      <c r="O51" s="11">
        <f>IF(N51="","",N51*15%)</f>
        <v/>
      </c>
      <c r="P51" s="11">
        <f>IF(N51="","",SUM(N51:O51))</f>
        <v/>
      </c>
      <c r="Q51" s="5" t="n"/>
      <c r="R51" s="4" t="n"/>
      <c r="S51" s="12">
        <f>IF(R51="","",R51-TODAY())</f>
        <v/>
      </c>
      <c r="T51" s="10">
        <f>IF(OR(B51="",R51="",G51="",Q51=""),"",IF(R51&lt;TODAY(),"Overdue",IF(R51&lt;=TODAY()+30,"Due Soon",IF(Q51&lt;=G51,"Due Soon","Completed"))))</f>
        <v/>
      </c>
      <c r="U51" s="2" t="n"/>
      <c r="V51" s="6" t="n"/>
    </row>
    <row r="52">
      <c r="A52" s="2" t="n"/>
      <c r="B52" s="2" t="n"/>
      <c r="C52" s="3">
        <f>IF(B52="","",IFERROR(VLOOKUP(B52,'Fleet &amp; Summary'!$A$12:$H$112,2,FALSE),""))</f>
        <v/>
      </c>
      <c r="D52" s="3">
        <f>IF(B52="","",IFERROR(VLOOKUP(B52,'Fleet &amp; Summary'!$A$12:$H$112,5,FALSE),""))</f>
        <v/>
      </c>
      <c r="E52" s="3">
        <f>IF(B52="","",IFERROR(VLOOKUP(B52,'Fleet &amp; Summary'!$A$12:$H$112,6,FALSE),""))</f>
        <v/>
      </c>
      <c r="F52" s="4" t="n"/>
      <c r="G52" s="5" t="n"/>
      <c r="H52" s="2" t="n"/>
      <c r="I52" s="6" t="n"/>
      <c r="J52" s="6" t="n"/>
      <c r="K52" s="7" t="n"/>
      <c r="L52" s="7" t="n"/>
      <c r="M52" s="7" t="n"/>
      <c r="N52" s="8">
        <f>IF(COUNTA(K52:M52)=0,"",SUM(K52:M52))</f>
        <v/>
      </c>
      <c r="O52" s="8">
        <f>IF(N52="","",N52*15%)</f>
        <v/>
      </c>
      <c r="P52" s="8">
        <f>IF(N52="","",SUM(N52:O52))</f>
        <v/>
      </c>
      <c r="Q52" s="5" t="n"/>
      <c r="R52" s="4" t="n"/>
      <c r="S52" s="9">
        <f>IF(R52="","",R52-TODAY())</f>
        <v/>
      </c>
      <c r="T52" s="3">
        <f>IF(OR(B52="",R52="",G52="",Q52=""),"",IF(R52&lt;TODAY(),"Overdue",IF(R52&lt;=TODAY()+30,"Due Soon",IF(Q52&lt;=G52,"Due Soon","Completed"))))</f>
        <v/>
      </c>
      <c r="U52" s="2" t="n"/>
      <c r="V52" s="6" t="n"/>
    </row>
    <row r="53">
      <c r="A53" s="2" t="n"/>
      <c r="B53" s="2" t="n"/>
      <c r="C53" s="10">
        <f>IF(B53="","",IFERROR(VLOOKUP(B53,'Fleet &amp; Summary'!$A$12:$H$112,2,FALSE),""))</f>
        <v/>
      </c>
      <c r="D53" s="10">
        <f>IF(B53="","",IFERROR(VLOOKUP(B53,'Fleet &amp; Summary'!$A$12:$H$112,5,FALSE),""))</f>
        <v/>
      </c>
      <c r="E53" s="10">
        <f>IF(B53="","",IFERROR(VLOOKUP(B53,'Fleet &amp; Summary'!$A$12:$H$112,6,FALSE),""))</f>
        <v/>
      </c>
      <c r="F53" s="4" t="n"/>
      <c r="G53" s="5" t="n"/>
      <c r="H53" s="2" t="n"/>
      <c r="I53" s="6" t="n"/>
      <c r="J53" s="6" t="n"/>
      <c r="K53" s="7" t="n"/>
      <c r="L53" s="7" t="n"/>
      <c r="M53" s="7" t="n"/>
      <c r="N53" s="11">
        <f>IF(COUNTA(K53:M53)=0,"",SUM(K53:M53))</f>
        <v/>
      </c>
      <c r="O53" s="11">
        <f>IF(N53="","",N53*15%)</f>
        <v/>
      </c>
      <c r="P53" s="11">
        <f>IF(N53="","",SUM(N53:O53))</f>
        <v/>
      </c>
      <c r="Q53" s="5" t="n"/>
      <c r="R53" s="4" t="n"/>
      <c r="S53" s="12">
        <f>IF(R53="","",R53-TODAY())</f>
        <v/>
      </c>
      <c r="T53" s="10">
        <f>IF(OR(B53="",R53="",G53="",Q53=""),"",IF(R53&lt;TODAY(),"Overdue",IF(R53&lt;=TODAY()+30,"Due Soon",IF(Q53&lt;=G53,"Due Soon","Completed"))))</f>
        <v/>
      </c>
      <c r="U53" s="2" t="n"/>
      <c r="V53" s="6" t="n"/>
    </row>
    <row r="54">
      <c r="A54" s="2" t="n"/>
      <c r="B54" s="2" t="n"/>
      <c r="C54" s="3">
        <f>IF(B54="","",IFERROR(VLOOKUP(B54,'Fleet &amp; Summary'!$A$12:$H$112,2,FALSE),""))</f>
        <v/>
      </c>
      <c r="D54" s="3">
        <f>IF(B54="","",IFERROR(VLOOKUP(B54,'Fleet &amp; Summary'!$A$12:$H$112,5,FALSE),""))</f>
        <v/>
      </c>
      <c r="E54" s="3">
        <f>IF(B54="","",IFERROR(VLOOKUP(B54,'Fleet &amp; Summary'!$A$12:$H$112,6,FALSE),""))</f>
        <v/>
      </c>
      <c r="F54" s="4" t="n"/>
      <c r="G54" s="5" t="n"/>
      <c r="H54" s="2" t="n"/>
      <c r="I54" s="6" t="n"/>
      <c r="J54" s="6" t="n"/>
      <c r="K54" s="7" t="n"/>
      <c r="L54" s="7" t="n"/>
      <c r="M54" s="7" t="n"/>
      <c r="N54" s="8">
        <f>IF(COUNTA(K54:M54)=0,"",SUM(K54:M54))</f>
        <v/>
      </c>
      <c r="O54" s="8">
        <f>IF(N54="","",N54*15%)</f>
        <v/>
      </c>
      <c r="P54" s="8">
        <f>IF(N54="","",SUM(N54:O54))</f>
        <v/>
      </c>
      <c r="Q54" s="5" t="n"/>
      <c r="R54" s="4" t="n"/>
      <c r="S54" s="9">
        <f>IF(R54="","",R54-TODAY())</f>
        <v/>
      </c>
      <c r="T54" s="3">
        <f>IF(OR(B54="",R54="",G54="",Q54=""),"",IF(R54&lt;TODAY(),"Overdue",IF(R54&lt;=TODAY()+30,"Due Soon",IF(Q54&lt;=G54,"Due Soon","Completed"))))</f>
        <v/>
      </c>
      <c r="U54" s="2" t="n"/>
      <c r="V54" s="6" t="n"/>
    </row>
    <row r="55">
      <c r="A55" s="2" t="n"/>
      <c r="B55" s="2" t="n"/>
      <c r="C55" s="10">
        <f>IF(B55="","",IFERROR(VLOOKUP(B55,'Fleet &amp; Summary'!$A$12:$H$112,2,FALSE),""))</f>
        <v/>
      </c>
      <c r="D55" s="10">
        <f>IF(B55="","",IFERROR(VLOOKUP(B55,'Fleet &amp; Summary'!$A$12:$H$112,5,FALSE),""))</f>
        <v/>
      </c>
      <c r="E55" s="10">
        <f>IF(B55="","",IFERROR(VLOOKUP(B55,'Fleet &amp; Summary'!$A$12:$H$112,6,FALSE),""))</f>
        <v/>
      </c>
      <c r="F55" s="4" t="n"/>
      <c r="G55" s="5" t="n"/>
      <c r="H55" s="2" t="n"/>
      <c r="I55" s="6" t="n"/>
      <c r="J55" s="6" t="n"/>
      <c r="K55" s="7" t="n"/>
      <c r="L55" s="7" t="n"/>
      <c r="M55" s="7" t="n"/>
      <c r="N55" s="11">
        <f>IF(COUNTA(K55:M55)=0,"",SUM(K55:M55))</f>
        <v/>
      </c>
      <c r="O55" s="11">
        <f>IF(N55="","",N55*15%)</f>
        <v/>
      </c>
      <c r="P55" s="11">
        <f>IF(N55="","",SUM(N55:O55))</f>
        <v/>
      </c>
      <c r="Q55" s="5" t="n"/>
      <c r="R55" s="4" t="n"/>
      <c r="S55" s="12">
        <f>IF(R55="","",R55-TODAY())</f>
        <v/>
      </c>
      <c r="T55" s="10">
        <f>IF(OR(B55="",R55="",G55="",Q55=""),"",IF(R55&lt;TODAY(),"Overdue",IF(R55&lt;=TODAY()+30,"Due Soon",IF(Q55&lt;=G55,"Due Soon","Completed"))))</f>
        <v/>
      </c>
      <c r="U55" s="2" t="n"/>
      <c r="V55" s="6" t="n"/>
    </row>
    <row r="56">
      <c r="A56" s="2" t="n"/>
      <c r="B56" s="2" t="n"/>
      <c r="C56" s="3">
        <f>IF(B56="","",IFERROR(VLOOKUP(B56,'Fleet &amp; Summary'!$A$12:$H$112,2,FALSE),""))</f>
        <v/>
      </c>
      <c r="D56" s="3">
        <f>IF(B56="","",IFERROR(VLOOKUP(B56,'Fleet &amp; Summary'!$A$12:$H$112,5,FALSE),""))</f>
        <v/>
      </c>
      <c r="E56" s="3">
        <f>IF(B56="","",IFERROR(VLOOKUP(B56,'Fleet &amp; Summary'!$A$12:$H$112,6,FALSE),""))</f>
        <v/>
      </c>
      <c r="F56" s="4" t="n"/>
      <c r="G56" s="5" t="n"/>
      <c r="H56" s="2" t="n"/>
      <c r="I56" s="6" t="n"/>
      <c r="J56" s="6" t="n"/>
      <c r="K56" s="7" t="n"/>
      <c r="L56" s="7" t="n"/>
      <c r="M56" s="7" t="n"/>
      <c r="N56" s="8">
        <f>IF(COUNTA(K56:M56)=0,"",SUM(K56:M56))</f>
        <v/>
      </c>
      <c r="O56" s="8">
        <f>IF(N56="","",N56*15%)</f>
        <v/>
      </c>
      <c r="P56" s="8">
        <f>IF(N56="","",SUM(N56:O56))</f>
        <v/>
      </c>
      <c r="Q56" s="5" t="n"/>
      <c r="R56" s="4" t="n"/>
      <c r="S56" s="9">
        <f>IF(R56="","",R56-TODAY())</f>
        <v/>
      </c>
      <c r="T56" s="3">
        <f>IF(OR(B56="",R56="",G56="",Q56=""),"",IF(R56&lt;TODAY(),"Overdue",IF(R56&lt;=TODAY()+30,"Due Soon",IF(Q56&lt;=G56,"Due Soon","Completed"))))</f>
        <v/>
      </c>
      <c r="U56" s="2" t="n"/>
      <c r="V56" s="6" t="n"/>
    </row>
    <row r="57">
      <c r="A57" s="2" t="n"/>
      <c r="B57" s="2" t="n"/>
      <c r="C57" s="10">
        <f>IF(B57="","",IFERROR(VLOOKUP(B57,'Fleet &amp; Summary'!$A$12:$H$112,2,FALSE),""))</f>
        <v/>
      </c>
      <c r="D57" s="10">
        <f>IF(B57="","",IFERROR(VLOOKUP(B57,'Fleet &amp; Summary'!$A$12:$H$112,5,FALSE),""))</f>
        <v/>
      </c>
      <c r="E57" s="10">
        <f>IF(B57="","",IFERROR(VLOOKUP(B57,'Fleet &amp; Summary'!$A$12:$H$112,6,FALSE),""))</f>
        <v/>
      </c>
      <c r="F57" s="4" t="n"/>
      <c r="G57" s="5" t="n"/>
      <c r="H57" s="2" t="n"/>
      <c r="I57" s="6" t="n"/>
      <c r="J57" s="6" t="n"/>
      <c r="K57" s="7" t="n"/>
      <c r="L57" s="7" t="n"/>
      <c r="M57" s="7" t="n"/>
      <c r="N57" s="11">
        <f>IF(COUNTA(K57:M57)=0,"",SUM(K57:M57))</f>
        <v/>
      </c>
      <c r="O57" s="11">
        <f>IF(N57="","",N57*15%)</f>
        <v/>
      </c>
      <c r="P57" s="11">
        <f>IF(N57="","",SUM(N57:O57))</f>
        <v/>
      </c>
      <c r="Q57" s="5" t="n"/>
      <c r="R57" s="4" t="n"/>
      <c r="S57" s="12">
        <f>IF(R57="","",R57-TODAY())</f>
        <v/>
      </c>
      <c r="T57" s="10">
        <f>IF(OR(B57="",R57="",G57="",Q57=""),"",IF(R57&lt;TODAY(),"Overdue",IF(R57&lt;=TODAY()+30,"Due Soon",IF(Q57&lt;=G57,"Due Soon","Completed"))))</f>
        <v/>
      </c>
      <c r="U57" s="2" t="n"/>
      <c r="V57" s="6" t="n"/>
    </row>
    <row r="58">
      <c r="A58" s="2" t="n"/>
      <c r="B58" s="2" t="n"/>
      <c r="C58" s="3">
        <f>IF(B58="","",IFERROR(VLOOKUP(B58,'Fleet &amp; Summary'!$A$12:$H$112,2,FALSE),""))</f>
        <v/>
      </c>
      <c r="D58" s="3">
        <f>IF(B58="","",IFERROR(VLOOKUP(B58,'Fleet &amp; Summary'!$A$12:$H$112,5,FALSE),""))</f>
        <v/>
      </c>
      <c r="E58" s="3">
        <f>IF(B58="","",IFERROR(VLOOKUP(B58,'Fleet &amp; Summary'!$A$12:$H$112,6,FALSE),""))</f>
        <v/>
      </c>
      <c r="F58" s="4" t="n"/>
      <c r="G58" s="5" t="n"/>
      <c r="H58" s="2" t="n"/>
      <c r="I58" s="6" t="n"/>
      <c r="J58" s="6" t="n"/>
      <c r="K58" s="7" t="n"/>
      <c r="L58" s="7" t="n"/>
      <c r="M58" s="7" t="n"/>
      <c r="N58" s="8">
        <f>IF(COUNTA(K58:M58)=0,"",SUM(K58:M58))</f>
        <v/>
      </c>
      <c r="O58" s="8">
        <f>IF(N58="","",N58*15%)</f>
        <v/>
      </c>
      <c r="P58" s="8">
        <f>IF(N58="","",SUM(N58:O58))</f>
        <v/>
      </c>
      <c r="Q58" s="5" t="n"/>
      <c r="R58" s="4" t="n"/>
      <c r="S58" s="9">
        <f>IF(R58="","",R58-TODAY())</f>
        <v/>
      </c>
      <c r="T58" s="3">
        <f>IF(OR(B58="",R58="",G58="",Q58=""),"",IF(R58&lt;TODAY(),"Overdue",IF(R58&lt;=TODAY()+30,"Due Soon",IF(Q58&lt;=G58,"Due Soon","Completed"))))</f>
        <v/>
      </c>
      <c r="U58" s="2" t="n"/>
      <c r="V58" s="6" t="n"/>
    </row>
    <row r="59">
      <c r="A59" s="2" t="n"/>
      <c r="B59" s="2" t="n"/>
      <c r="C59" s="10">
        <f>IF(B59="","",IFERROR(VLOOKUP(B59,'Fleet &amp; Summary'!$A$12:$H$112,2,FALSE),""))</f>
        <v/>
      </c>
      <c r="D59" s="10">
        <f>IF(B59="","",IFERROR(VLOOKUP(B59,'Fleet &amp; Summary'!$A$12:$H$112,5,FALSE),""))</f>
        <v/>
      </c>
      <c r="E59" s="10">
        <f>IF(B59="","",IFERROR(VLOOKUP(B59,'Fleet &amp; Summary'!$A$12:$H$112,6,FALSE),""))</f>
        <v/>
      </c>
      <c r="F59" s="4" t="n"/>
      <c r="G59" s="5" t="n"/>
      <c r="H59" s="2" t="n"/>
      <c r="I59" s="6" t="n"/>
      <c r="J59" s="6" t="n"/>
      <c r="K59" s="7" t="n"/>
      <c r="L59" s="7" t="n"/>
      <c r="M59" s="7" t="n"/>
      <c r="N59" s="11">
        <f>IF(COUNTA(K59:M59)=0,"",SUM(K59:M59))</f>
        <v/>
      </c>
      <c r="O59" s="11">
        <f>IF(N59="","",N59*15%)</f>
        <v/>
      </c>
      <c r="P59" s="11">
        <f>IF(N59="","",SUM(N59:O59))</f>
        <v/>
      </c>
      <c r="Q59" s="5" t="n"/>
      <c r="R59" s="4" t="n"/>
      <c r="S59" s="12">
        <f>IF(R59="","",R59-TODAY())</f>
        <v/>
      </c>
      <c r="T59" s="10">
        <f>IF(OR(B59="",R59="",G59="",Q59=""),"",IF(R59&lt;TODAY(),"Overdue",IF(R59&lt;=TODAY()+30,"Due Soon",IF(Q59&lt;=G59,"Due Soon","Completed"))))</f>
        <v/>
      </c>
      <c r="U59" s="2" t="n"/>
      <c r="V59" s="6" t="n"/>
    </row>
    <row r="60">
      <c r="A60" s="2" t="n"/>
      <c r="B60" s="2" t="n"/>
      <c r="C60" s="3">
        <f>IF(B60="","",IFERROR(VLOOKUP(B60,'Fleet &amp; Summary'!$A$12:$H$112,2,FALSE),""))</f>
        <v/>
      </c>
      <c r="D60" s="3">
        <f>IF(B60="","",IFERROR(VLOOKUP(B60,'Fleet &amp; Summary'!$A$12:$H$112,5,FALSE),""))</f>
        <v/>
      </c>
      <c r="E60" s="3">
        <f>IF(B60="","",IFERROR(VLOOKUP(B60,'Fleet &amp; Summary'!$A$12:$H$112,6,FALSE),""))</f>
        <v/>
      </c>
      <c r="F60" s="4" t="n"/>
      <c r="G60" s="5" t="n"/>
      <c r="H60" s="2" t="n"/>
      <c r="I60" s="6" t="n"/>
      <c r="J60" s="6" t="n"/>
      <c r="K60" s="7" t="n"/>
      <c r="L60" s="7" t="n"/>
      <c r="M60" s="7" t="n"/>
      <c r="N60" s="8">
        <f>IF(COUNTA(K60:M60)=0,"",SUM(K60:M60))</f>
        <v/>
      </c>
      <c r="O60" s="8">
        <f>IF(N60="","",N60*15%)</f>
        <v/>
      </c>
      <c r="P60" s="8">
        <f>IF(N60="","",SUM(N60:O60))</f>
        <v/>
      </c>
      <c r="Q60" s="5" t="n"/>
      <c r="R60" s="4" t="n"/>
      <c r="S60" s="9">
        <f>IF(R60="","",R60-TODAY())</f>
        <v/>
      </c>
      <c r="T60" s="3">
        <f>IF(OR(B60="",R60="",G60="",Q60=""),"",IF(R60&lt;TODAY(),"Overdue",IF(R60&lt;=TODAY()+30,"Due Soon",IF(Q60&lt;=G60,"Due Soon","Completed"))))</f>
        <v/>
      </c>
      <c r="U60" s="2" t="n"/>
      <c r="V60" s="6" t="n"/>
    </row>
    <row r="61">
      <c r="A61" s="2" t="n"/>
      <c r="B61" s="2" t="n"/>
      <c r="C61" s="10">
        <f>IF(B61="","",IFERROR(VLOOKUP(B61,'Fleet &amp; Summary'!$A$12:$H$112,2,FALSE),""))</f>
        <v/>
      </c>
      <c r="D61" s="10">
        <f>IF(B61="","",IFERROR(VLOOKUP(B61,'Fleet &amp; Summary'!$A$12:$H$112,5,FALSE),""))</f>
        <v/>
      </c>
      <c r="E61" s="10">
        <f>IF(B61="","",IFERROR(VLOOKUP(B61,'Fleet &amp; Summary'!$A$12:$H$112,6,FALSE),""))</f>
        <v/>
      </c>
      <c r="F61" s="4" t="n"/>
      <c r="G61" s="5" t="n"/>
      <c r="H61" s="2" t="n"/>
      <c r="I61" s="6" t="n"/>
      <c r="J61" s="6" t="n"/>
      <c r="K61" s="7" t="n"/>
      <c r="L61" s="7" t="n"/>
      <c r="M61" s="7" t="n"/>
      <c r="N61" s="11">
        <f>IF(COUNTA(K61:M61)=0,"",SUM(K61:M61))</f>
        <v/>
      </c>
      <c r="O61" s="11">
        <f>IF(N61="","",N61*15%)</f>
        <v/>
      </c>
      <c r="P61" s="11">
        <f>IF(N61="","",SUM(N61:O61))</f>
        <v/>
      </c>
      <c r="Q61" s="5" t="n"/>
      <c r="R61" s="4" t="n"/>
      <c r="S61" s="12">
        <f>IF(R61="","",R61-TODAY())</f>
        <v/>
      </c>
      <c r="T61" s="10">
        <f>IF(OR(B61="",R61="",G61="",Q61=""),"",IF(R61&lt;TODAY(),"Overdue",IF(R61&lt;=TODAY()+30,"Due Soon",IF(Q61&lt;=G61,"Due Soon","Completed"))))</f>
        <v/>
      </c>
      <c r="U61" s="2" t="n"/>
      <c r="V61" s="6" t="n"/>
    </row>
    <row r="62">
      <c r="A62" s="2" t="n"/>
      <c r="B62" s="2" t="n"/>
      <c r="C62" s="3">
        <f>IF(B62="","",IFERROR(VLOOKUP(B62,'Fleet &amp; Summary'!$A$12:$H$112,2,FALSE),""))</f>
        <v/>
      </c>
      <c r="D62" s="3">
        <f>IF(B62="","",IFERROR(VLOOKUP(B62,'Fleet &amp; Summary'!$A$12:$H$112,5,FALSE),""))</f>
        <v/>
      </c>
      <c r="E62" s="3">
        <f>IF(B62="","",IFERROR(VLOOKUP(B62,'Fleet &amp; Summary'!$A$12:$H$112,6,FALSE),""))</f>
        <v/>
      </c>
      <c r="F62" s="4" t="n"/>
      <c r="G62" s="5" t="n"/>
      <c r="H62" s="2" t="n"/>
      <c r="I62" s="6" t="n"/>
      <c r="J62" s="6" t="n"/>
      <c r="K62" s="7" t="n"/>
      <c r="L62" s="7" t="n"/>
      <c r="M62" s="7" t="n"/>
      <c r="N62" s="8">
        <f>IF(COUNTA(K62:M62)=0,"",SUM(K62:M62))</f>
        <v/>
      </c>
      <c r="O62" s="8">
        <f>IF(N62="","",N62*15%)</f>
        <v/>
      </c>
      <c r="P62" s="8">
        <f>IF(N62="","",SUM(N62:O62))</f>
        <v/>
      </c>
      <c r="Q62" s="5" t="n"/>
      <c r="R62" s="4" t="n"/>
      <c r="S62" s="9">
        <f>IF(R62="","",R62-TODAY())</f>
        <v/>
      </c>
      <c r="T62" s="3">
        <f>IF(OR(B62="",R62="",G62="",Q62=""),"",IF(R62&lt;TODAY(),"Overdue",IF(R62&lt;=TODAY()+30,"Due Soon",IF(Q62&lt;=G62,"Due Soon","Completed"))))</f>
        <v/>
      </c>
      <c r="U62" s="2" t="n"/>
      <c r="V62" s="6" t="n"/>
    </row>
    <row r="63">
      <c r="A63" s="2" t="n"/>
      <c r="B63" s="2" t="n"/>
      <c r="C63" s="10">
        <f>IF(B63="","",IFERROR(VLOOKUP(B63,'Fleet &amp; Summary'!$A$12:$H$112,2,FALSE),""))</f>
        <v/>
      </c>
      <c r="D63" s="10">
        <f>IF(B63="","",IFERROR(VLOOKUP(B63,'Fleet &amp; Summary'!$A$12:$H$112,5,FALSE),""))</f>
        <v/>
      </c>
      <c r="E63" s="10">
        <f>IF(B63="","",IFERROR(VLOOKUP(B63,'Fleet &amp; Summary'!$A$12:$H$112,6,FALSE),""))</f>
        <v/>
      </c>
      <c r="F63" s="4" t="n"/>
      <c r="G63" s="5" t="n"/>
      <c r="H63" s="2" t="n"/>
      <c r="I63" s="6" t="n"/>
      <c r="J63" s="6" t="n"/>
      <c r="K63" s="7" t="n"/>
      <c r="L63" s="7" t="n"/>
      <c r="M63" s="7" t="n"/>
      <c r="N63" s="11">
        <f>IF(COUNTA(K63:M63)=0,"",SUM(K63:M63))</f>
        <v/>
      </c>
      <c r="O63" s="11">
        <f>IF(N63="","",N63*15%)</f>
        <v/>
      </c>
      <c r="P63" s="11">
        <f>IF(N63="","",SUM(N63:O63))</f>
        <v/>
      </c>
      <c r="Q63" s="5" t="n"/>
      <c r="R63" s="4" t="n"/>
      <c r="S63" s="12">
        <f>IF(R63="","",R63-TODAY())</f>
        <v/>
      </c>
      <c r="T63" s="10">
        <f>IF(OR(B63="",R63="",G63="",Q63=""),"",IF(R63&lt;TODAY(),"Overdue",IF(R63&lt;=TODAY()+30,"Due Soon",IF(Q63&lt;=G63,"Due Soon","Completed"))))</f>
        <v/>
      </c>
      <c r="U63" s="2" t="n"/>
      <c r="V63" s="6" t="n"/>
    </row>
    <row r="64">
      <c r="A64" s="2" t="n"/>
      <c r="B64" s="2" t="n"/>
      <c r="C64" s="3">
        <f>IF(B64="","",IFERROR(VLOOKUP(B64,'Fleet &amp; Summary'!$A$12:$H$112,2,FALSE),""))</f>
        <v/>
      </c>
      <c r="D64" s="3">
        <f>IF(B64="","",IFERROR(VLOOKUP(B64,'Fleet &amp; Summary'!$A$12:$H$112,5,FALSE),""))</f>
        <v/>
      </c>
      <c r="E64" s="3">
        <f>IF(B64="","",IFERROR(VLOOKUP(B64,'Fleet &amp; Summary'!$A$12:$H$112,6,FALSE),""))</f>
        <v/>
      </c>
      <c r="F64" s="4" t="n"/>
      <c r="G64" s="5" t="n"/>
      <c r="H64" s="2" t="n"/>
      <c r="I64" s="6" t="n"/>
      <c r="J64" s="6" t="n"/>
      <c r="K64" s="7" t="n"/>
      <c r="L64" s="7" t="n"/>
      <c r="M64" s="7" t="n"/>
      <c r="N64" s="8">
        <f>IF(COUNTA(K64:M64)=0,"",SUM(K64:M64))</f>
        <v/>
      </c>
      <c r="O64" s="8">
        <f>IF(N64="","",N64*15%)</f>
        <v/>
      </c>
      <c r="P64" s="8">
        <f>IF(N64="","",SUM(N64:O64))</f>
        <v/>
      </c>
      <c r="Q64" s="5" t="n"/>
      <c r="R64" s="4" t="n"/>
      <c r="S64" s="9">
        <f>IF(R64="","",R64-TODAY())</f>
        <v/>
      </c>
      <c r="T64" s="3">
        <f>IF(OR(B64="",R64="",G64="",Q64=""),"",IF(R64&lt;TODAY(),"Overdue",IF(R64&lt;=TODAY()+30,"Due Soon",IF(Q64&lt;=G64,"Due Soon","Completed"))))</f>
        <v/>
      </c>
      <c r="U64" s="2" t="n"/>
      <c r="V64" s="6" t="n"/>
    </row>
    <row r="65">
      <c r="A65" s="2" t="n"/>
      <c r="B65" s="2" t="n"/>
      <c r="C65" s="10">
        <f>IF(B65="","",IFERROR(VLOOKUP(B65,'Fleet &amp; Summary'!$A$12:$H$112,2,FALSE),""))</f>
        <v/>
      </c>
      <c r="D65" s="10">
        <f>IF(B65="","",IFERROR(VLOOKUP(B65,'Fleet &amp; Summary'!$A$12:$H$112,5,FALSE),""))</f>
        <v/>
      </c>
      <c r="E65" s="10">
        <f>IF(B65="","",IFERROR(VLOOKUP(B65,'Fleet &amp; Summary'!$A$12:$H$112,6,FALSE),""))</f>
        <v/>
      </c>
      <c r="F65" s="4" t="n"/>
      <c r="G65" s="5" t="n"/>
      <c r="H65" s="2" t="n"/>
      <c r="I65" s="6" t="n"/>
      <c r="J65" s="6" t="n"/>
      <c r="K65" s="7" t="n"/>
      <c r="L65" s="7" t="n"/>
      <c r="M65" s="7" t="n"/>
      <c r="N65" s="11">
        <f>IF(COUNTA(K65:M65)=0,"",SUM(K65:M65))</f>
        <v/>
      </c>
      <c r="O65" s="11">
        <f>IF(N65="","",N65*15%)</f>
        <v/>
      </c>
      <c r="P65" s="11">
        <f>IF(N65="","",SUM(N65:O65))</f>
        <v/>
      </c>
      <c r="Q65" s="5" t="n"/>
      <c r="R65" s="4" t="n"/>
      <c r="S65" s="12">
        <f>IF(R65="","",R65-TODAY())</f>
        <v/>
      </c>
      <c r="T65" s="10">
        <f>IF(OR(B65="",R65="",G65="",Q65=""),"",IF(R65&lt;TODAY(),"Overdue",IF(R65&lt;=TODAY()+30,"Due Soon",IF(Q65&lt;=G65,"Due Soon","Completed"))))</f>
        <v/>
      </c>
      <c r="U65" s="2" t="n"/>
      <c r="V65" s="6" t="n"/>
    </row>
    <row r="66">
      <c r="A66" s="2" t="n"/>
      <c r="B66" s="2" t="n"/>
      <c r="C66" s="3">
        <f>IF(B66="","",IFERROR(VLOOKUP(B66,'Fleet &amp; Summary'!$A$12:$H$112,2,FALSE),""))</f>
        <v/>
      </c>
      <c r="D66" s="3">
        <f>IF(B66="","",IFERROR(VLOOKUP(B66,'Fleet &amp; Summary'!$A$12:$H$112,5,FALSE),""))</f>
        <v/>
      </c>
      <c r="E66" s="3">
        <f>IF(B66="","",IFERROR(VLOOKUP(B66,'Fleet &amp; Summary'!$A$12:$H$112,6,FALSE),""))</f>
        <v/>
      </c>
      <c r="F66" s="4" t="n"/>
      <c r="G66" s="5" t="n"/>
      <c r="H66" s="2" t="n"/>
      <c r="I66" s="6" t="n"/>
      <c r="J66" s="6" t="n"/>
      <c r="K66" s="7" t="n"/>
      <c r="L66" s="7" t="n"/>
      <c r="M66" s="7" t="n"/>
      <c r="N66" s="8">
        <f>IF(COUNTA(K66:M66)=0,"",SUM(K66:M66))</f>
        <v/>
      </c>
      <c r="O66" s="8">
        <f>IF(N66="","",N66*15%)</f>
        <v/>
      </c>
      <c r="P66" s="8">
        <f>IF(N66="","",SUM(N66:O66))</f>
        <v/>
      </c>
      <c r="Q66" s="5" t="n"/>
      <c r="R66" s="4" t="n"/>
      <c r="S66" s="9">
        <f>IF(R66="","",R66-TODAY())</f>
        <v/>
      </c>
      <c r="T66" s="3">
        <f>IF(OR(B66="",R66="",G66="",Q66=""),"",IF(R66&lt;TODAY(),"Overdue",IF(R66&lt;=TODAY()+30,"Due Soon",IF(Q66&lt;=G66,"Due Soon","Completed"))))</f>
        <v/>
      </c>
      <c r="U66" s="2" t="n"/>
      <c r="V66" s="6" t="n"/>
    </row>
    <row r="67">
      <c r="A67" s="2" t="n"/>
      <c r="B67" s="2" t="n"/>
      <c r="C67" s="10">
        <f>IF(B67="","",IFERROR(VLOOKUP(B67,'Fleet &amp; Summary'!$A$12:$H$112,2,FALSE),""))</f>
        <v/>
      </c>
      <c r="D67" s="10">
        <f>IF(B67="","",IFERROR(VLOOKUP(B67,'Fleet &amp; Summary'!$A$12:$H$112,5,FALSE),""))</f>
        <v/>
      </c>
      <c r="E67" s="10">
        <f>IF(B67="","",IFERROR(VLOOKUP(B67,'Fleet &amp; Summary'!$A$12:$H$112,6,FALSE),""))</f>
        <v/>
      </c>
      <c r="F67" s="4" t="n"/>
      <c r="G67" s="5" t="n"/>
      <c r="H67" s="2" t="n"/>
      <c r="I67" s="6" t="n"/>
      <c r="J67" s="6" t="n"/>
      <c r="K67" s="7" t="n"/>
      <c r="L67" s="7" t="n"/>
      <c r="M67" s="7" t="n"/>
      <c r="N67" s="11">
        <f>IF(COUNTA(K67:M67)=0,"",SUM(K67:M67))</f>
        <v/>
      </c>
      <c r="O67" s="11">
        <f>IF(N67="","",N67*15%)</f>
        <v/>
      </c>
      <c r="P67" s="11">
        <f>IF(N67="","",SUM(N67:O67))</f>
        <v/>
      </c>
      <c r="Q67" s="5" t="n"/>
      <c r="R67" s="4" t="n"/>
      <c r="S67" s="12">
        <f>IF(R67="","",R67-TODAY())</f>
        <v/>
      </c>
      <c r="T67" s="10">
        <f>IF(OR(B67="",R67="",G67="",Q67=""),"",IF(R67&lt;TODAY(),"Overdue",IF(R67&lt;=TODAY()+30,"Due Soon",IF(Q67&lt;=G67,"Due Soon","Completed"))))</f>
        <v/>
      </c>
      <c r="U67" s="2" t="n"/>
      <c r="V67" s="6" t="n"/>
    </row>
    <row r="68">
      <c r="A68" s="2" t="n"/>
      <c r="B68" s="2" t="n"/>
      <c r="C68" s="3">
        <f>IF(B68="","",IFERROR(VLOOKUP(B68,'Fleet &amp; Summary'!$A$12:$H$112,2,FALSE),""))</f>
        <v/>
      </c>
      <c r="D68" s="3">
        <f>IF(B68="","",IFERROR(VLOOKUP(B68,'Fleet &amp; Summary'!$A$12:$H$112,5,FALSE),""))</f>
        <v/>
      </c>
      <c r="E68" s="3">
        <f>IF(B68="","",IFERROR(VLOOKUP(B68,'Fleet &amp; Summary'!$A$12:$H$112,6,FALSE),""))</f>
        <v/>
      </c>
      <c r="F68" s="4" t="n"/>
      <c r="G68" s="5" t="n"/>
      <c r="H68" s="2" t="n"/>
      <c r="I68" s="6" t="n"/>
      <c r="J68" s="6" t="n"/>
      <c r="K68" s="7" t="n"/>
      <c r="L68" s="7" t="n"/>
      <c r="M68" s="7" t="n"/>
      <c r="N68" s="8">
        <f>IF(COUNTA(K68:M68)=0,"",SUM(K68:M68))</f>
        <v/>
      </c>
      <c r="O68" s="8">
        <f>IF(N68="","",N68*15%)</f>
        <v/>
      </c>
      <c r="P68" s="8">
        <f>IF(N68="","",SUM(N68:O68))</f>
        <v/>
      </c>
      <c r="Q68" s="5" t="n"/>
      <c r="R68" s="4" t="n"/>
      <c r="S68" s="9">
        <f>IF(R68="","",R68-TODAY())</f>
        <v/>
      </c>
      <c r="T68" s="3">
        <f>IF(OR(B68="",R68="",G68="",Q68=""),"",IF(R68&lt;TODAY(),"Overdue",IF(R68&lt;=TODAY()+30,"Due Soon",IF(Q68&lt;=G68,"Due Soon","Completed"))))</f>
        <v/>
      </c>
      <c r="U68" s="2" t="n"/>
      <c r="V68" s="6" t="n"/>
    </row>
    <row r="69">
      <c r="A69" s="2" t="n"/>
      <c r="B69" s="2" t="n"/>
      <c r="C69" s="10">
        <f>IF(B69="","",IFERROR(VLOOKUP(B69,'Fleet &amp; Summary'!$A$12:$H$112,2,FALSE),""))</f>
        <v/>
      </c>
      <c r="D69" s="10">
        <f>IF(B69="","",IFERROR(VLOOKUP(B69,'Fleet &amp; Summary'!$A$12:$H$112,5,FALSE),""))</f>
        <v/>
      </c>
      <c r="E69" s="10">
        <f>IF(B69="","",IFERROR(VLOOKUP(B69,'Fleet &amp; Summary'!$A$12:$H$112,6,FALSE),""))</f>
        <v/>
      </c>
      <c r="F69" s="4" t="n"/>
      <c r="G69" s="5" t="n"/>
      <c r="H69" s="2" t="n"/>
      <c r="I69" s="6" t="n"/>
      <c r="J69" s="6" t="n"/>
      <c r="K69" s="7" t="n"/>
      <c r="L69" s="7" t="n"/>
      <c r="M69" s="7" t="n"/>
      <c r="N69" s="11">
        <f>IF(COUNTA(K69:M69)=0,"",SUM(K69:M69))</f>
        <v/>
      </c>
      <c r="O69" s="11">
        <f>IF(N69="","",N69*15%)</f>
        <v/>
      </c>
      <c r="P69" s="11">
        <f>IF(N69="","",SUM(N69:O69))</f>
        <v/>
      </c>
      <c r="Q69" s="5" t="n"/>
      <c r="R69" s="4" t="n"/>
      <c r="S69" s="12">
        <f>IF(R69="","",R69-TODAY())</f>
        <v/>
      </c>
      <c r="T69" s="10">
        <f>IF(OR(B69="",R69="",G69="",Q69=""),"",IF(R69&lt;TODAY(),"Overdue",IF(R69&lt;=TODAY()+30,"Due Soon",IF(Q69&lt;=G69,"Due Soon","Completed"))))</f>
        <v/>
      </c>
      <c r="U69" s="2" t="n"/>
      <c r="V69" s="6" t="n"/>
    </row>
    <row r="70">
      <c r="A70" s="2" t="n"/>
      <c r="B70" s="2" t="n"/>
      <c r="C70" s="3">
        <f>IF(B70="","",IFERROR(VLOOKUP(B70,'Fleet &amp; Summary'!$A$12:$H$112,2,FALSE),""))</f>
        <v/>
      </c>
      <c r="D70" s="3">
        <f>IF(B70="","",IFERROR(VLOOKUP(B70,'Fleet &amp; Summary'!$A$12:$H$112,5,FALSE),""))</f>
        <v/>
      </c>
      <c r="E70" s="3">
        <f>IF(B70="","",IFERROR(VLOOKUP(B70,'Fleet &amp; Summary'!$A$12:$H$112,6,FALSE),""))</f>
        <v/>
      </c>
      <c r="F70" s="4" t="n"/>
      <c r="G70" s="5" t="n"/>
      <c r="H70" s="2" t="n"/>
      <c r="I70" s="6" t="n"/>
      <c r="J70" s="6" t="n"/>
      <c r="K70" s="7" t="n"/>
      <c r="L70" s="7" t="n"/>
      <c r="M70" s="7" t="n"/>
      <c r="N70" s="8">
        <f>IF(COUNTA(K70:M70)=0,"",SUM(K70:M70))</f>
        <v/>
      </c>
      <c r="O70" s="8">
        <f>IF(N70="","",N70*15%)</f>
        <v/>
      </c>
      <c r="P70" s="8">
        <f>IF(N70="","",SUM(N70:O70))</f>
        <v/>
      </c>
      <c r="Q70" s="5" t="n"/>
      <c r="R70" s="4" t="n"/>
      <c r="S70" s="9">
        <f>IF(R70="","",R70-TODAY())</f>
        <v/>
      </c>
      <c r="T70" s="3">
        <f>IF(OR(B70="",R70="",G70="",Q70=""),"",IF(R70&lt;TODAY(),"Overdue",IF(R70&lt;=TODAY()+30,"Due Soon",IF(Q70&lt;=G70,"Due Soon","Completed"))))</f>
        <v/>
      </c>
      <c r="U70" s="2" t="n"/>
      <c r="V70" s="6" t="n"/>
    </row>
    <row r="71">
      <c r="A71" s="2" t="n"/>
      <c r="B71" s="2" t="n"/>
      <c r="C71" s="10">
        <f>IF(B71="","",IFERROR(VLOOKUP(B71,'Fleet &amp; Summary'!$A$12:$H$112,2,FALSE),""))</f>
        <v/>
      </c>
      <c r="D71" s="10">
        <f>IF(B71="","",IFERROR(VLOOKUP(B71,'Fleet &amp; Summary'!$A$12:$H$112,5,FALSE),""))</f>
        <v/>
      </c>
      <c r="E71" s="10">
        <f>IF(B71="","",IFERROR(VLOOKUP(B71,'Fleet &amp; Summary'!$A$12:$H$112,6,FALSE),""))</f>
        <v/>
      </c>
      <c r="F71" s="4" t="n"/>
      <c r="G71" s="5" t="n"/>
      <c r="H71" s="2" t="n"/>
      <c r="I71" s="6" t="n"/>
      <c r="J71" s="6" t="n"/>
      <c r="K71" s="7" t="n"/>
      <c r="L71" s="7" t="n"/>
      <c r="M71" s="7" t="n"/>
      <c r="N71" s="11">
        <f>IF(COUNTA(K71:M71)=0,"",SUM(K71:M71))</f>
        <v/>
      </c>
      <c r="O71" s="11">
        <f>IF(N71="","",N71*15%)</f>
        <v/>
      </c>
      <c r="P71" s="11">
        <f>IF(N71="","",SUM(N71:O71))</f>
        <v/>
      </c>
      <c r="Q71" s="5" t="n"/>
      <c r="R71" s="4" t="n"/>
      <c r="S71" s="12">
        <f>IF(R71="","",R71-TODAY())</f>
        <v/>
      </c>
      <c r="T71" s="10">
        <f>IF(OR(B71="",R71="",G71="",Q71=""),"",IF(R71&lt;TODAY(),"Overdue",IF(R71&lt;=TODAY()+30,"Due Soon",IF(Q71&lt;=G71,"Due Soon","Completed"))))</f>
        <v/>
      </c>
      <c r="U71" s="2" t="n"/>
      <c r="V71" s="6" t="n"/>
    </row>
    <row r="72">
      <c r="A72" s="2" t="n"/>
      <c r="B72" s="2" t="n"/>
      <c r="C72" s="3">
        <f>IF(B72="","",IFERROR(VLOOKUP(B72,'Fleet &amp; Summary'!$A$12:$H$112,2,FALSE),""))</f>
        <v/>
      </c>
      <c r="D72" s="3">
        <f>IF(B72="","",IFERROR(VLOOKUP(B72,'Fleet &amp; Summary'!$A$12:$H$112,5,FALSE),""))</f>
        <v/>
      </c>
      <c r="E72" s="3">
        <f>IF(B72="","",IFERROR(VLOOKUP(B72,'Fleet &amp; Summary'!$A$12:$H$112,6,FALSE),""))</f>
        <v/>
      </c>
      <c r="F72" s="4" t="n"/>
      <c r="G72" s="5" t="n"/>
      <c r="H72" s="2" t="n"/>
      <c r="I72" s="6" t="n"/>
      <c r="J72" s="6" t="n"/>
      <c r="K72" s="7" t="n"/>
      <c r="L72" s="7" t="n"/>
      <c r="M72" s="7" t="n"/>
      <c r="N72" s="8">
        <f>IF(COUNTA(K72:M72)=0,"",SUM(K72:M72))</f>
        <v/>
      </c>
      <c r="O72" s="8">
        <f>IF(N72="","",N72*15%)</f>
        <v/>
      </c>
      <c r="P72" s="8">
        <f>IF(N72="","",SUM(N72:O72))</f>
        <v/>
      </c>
      <c r="Q72" s="5" t="n"/>
      <c r="R72" s="4" t="n"/>
      <c r="S72" s="9">
        <f>IF(R72="","",R72-TODAY())</f>
        <v/>
      </c>
      <c r="T72" s="3">
        <f>IF(OR(B72="",R72="",G72="",Q72=""),"",IF(R72&lt;TODAY(),"Overdue",IF(R72&lt;=TODAY()+30,"Due Soon",IF(Q72&lt;=G72,"Due Soon","Completed"))))</f>
        <v/>
      </c>
      <c r="U72" s="2" t="n"/>
      <c r="V72" s="6" t="n"/>
    </row>
    <row r="73">
      <c r="A73" s="2" t="n"/>
      <c r="B73" s="2" t="n"/>
      <c r="C73" s="10">
        <f>IF(B73="","",IFERROR(VLOOKUP(B73,'Fleet &amp; Summary'!$A$12:$H$112,2,FALSE),""))</f>
        <v/>
      </c>
      <c r="D73" s="10">
        <f>IF(B73="","",IFERROR(VLOOKUP(B73,'Fleet &amp; Summary'!$A$12:$H$112,5,FALSE),""))</f>
        <v/>
      </c>
      <c r="E73" s="10">
        <f>IF(B73="","",IFERROR(VLOOKUP(B73,'Fleet &amp; Summary'!$A$12:$H$112,6,FALSE),""))</f>
        <v/>
      </c>
      <c r="F73" s="4" t="n"/>
      <c r="G73" s="5" t="n"/>
      <c r="H73" s="2" t="n"/>
      <c r="I73" s="6" t="n"/>
      <c r="J73" s="6" t="n"/>
      <c r="K73" s="7" t="n"/>
      <c r="L73" s="7" t="n"/>
      <c r="M73" s="7" t="n"/>
      <c r="N73" s="11">
        <f>IF(COUNTA(K73:M73)=0,"",SUM(K73:M73))</f>
        <v/>
      </c>
      <c r="O73" s="11">
        <f>IF(N73="","",N73*15%)</f>
        <v/>
      </c>
      <c r="P73" s="11">
        <f>IF(N73="","",SUM(N73:O73))</f>
        <v/>
      </c>
      <c r="Q73" s="5" t="n"/>
      <c r="R73" s="4" t="n"/>
      <c r="S73" s="12">
        <f>IF(R73="","",R73-TODAY())</f>
        <v/>
      </c>
      <c r="T73" s="10">
        <f>IF(OR(B73="",R73="",G73="",Q73=""),"",IF(R73&lt;TODAY(),"Overdue",IF(R73&lt;=TODAY()+30,"Due Soon",IF(Q73&lt;=G73,"Due Soon","Completed"))))</f>
        <v/>
      </c>
      <c r="U73" s="2" t="n"/>
      <c r="V73" s="6" t="n"/>
    </row>
    <row r="74">
      <c r="A74" s="2" t="n"/>
      <c r="B74" s="2" t="n"/>
      <c r="C74" s="3">
        <f>IF(B74="","",IFERROR(VLOOKUP(B74,'Fleet &amp; Summary'!$A$12:$H$112,2,FALSE),""))</f>
        <v/>
      </c>
      <c r="D74" s="3">
        <f>IF(B74="","",IFERROR(VLOOKUP(B74,'Fleet &amp; Summary'!$A$12:$H$112,5,FALSE),""))</f>
        <v/>
      </c>
      <c r="E74" s="3">
        <f>IF(B74="","",IFERROR(VLOOKUP(B74,'Fleet &amp; Summary'!$A$12:$H$112,6,FALSE),""))</f>
        <v/>
      </c>
      <c r="F74" s="4" t="n"/>
      <c r="G74" s="5" t="n"/>
      <c r="H74" s="2" t="n"/>
      <c r="I74" s="6" t="n"/>
      <c r="J74" s="6" t="n"/>
      <c r="K74" s="7" t="n"/>
      <c r="L74" s="7" t="n"/>
      <c r="M74" s="7" t="n"/>
      <c r="N74" s="8">
        <f>IF(COUNTA(K74:M74)=0,"",SUM(K74:M74))</f>
        <v/>
      </c>
      <c r="O74" s="8">
        <f>IF(N74="","",N74*15%)</f>
        <v/>
      </c>
      <c r="P74" s="8">
        <f>IF(N74="","",SUM(N74:O74))</f>
        <v/>
      </c>
      <c r="Q74" s="5" t="n"/>
      <c r="R74" s="4" t="n"/>
      <c r="S74" s="9">
        <f>IF(R74="","",R74-TODAY())</f>
        <v/>
      </c>
      <c r="T74" s="3">
        <f>IF(OR(B74="",R74="",G74="",Q74=""),"",IF(R74&lt;TODAY(),"Overdue",IF(R74&lt;=TODAY()+30,"Due Soon",IF(Q74&lt;=G74,"Due Soon","Completed"))))</f>
        <v/>
      </c>
      <c r="U74" s="2" t="n"/>
      <c r="V74" s="6" t="n"/>
    </row>
    <row r="75">
      <c r="A75" s="2" t="n"/>
      <c r="B75" s="2" t="n"/>
      <c r="C75" s="10">
        <f>IF(B75="","",IFERROR(VLOOKUP(B75,'Fleet &amp; Summary'!$A$12:$H$112,2,FALSE),""))</f>
        <v/>
      </c>
      <c r="D75" s="10">
        <f>IF(B75="","",IFERROR(VLOOKUP(B75,'Fleet &amp; Summary'!$A$12:$H$112,5,FALSE),""))</f>
        <v/>
      </c>
      <c r="E75" s="10">
        <f>IF(B75="","",IFERROR(VLOOKUP(B75,'Fleet &amp; Summary'!$A$12:$H$112,6,FALSE),""))</f>
        <v/>
      </c>
      <c r="F75" s="4" t="n"/>
      <c r="G75" s="5" t="n"/>
      <c r="H75" s="2" t="n"/>
      <c r="I75" s="6" t="n"/>
      <c r="J75" s="6" t="n"/>
      <c r="K75" s="7" t="n"/>
      <c r="L75" s="7" t="n"/>
      <c r="M75" s="7" t="n"/>
      <c r="N75" s="11">
        <f>IF(COUNTA(K75:M75)=0,"",SUM(K75:M75))</f>
        <v/>
      </c>
      <c r="O75" s="11">
        <f>IF(N75="","",N75*15%)</f>
        <v/>
      </c>
      <c r="P75" s="11">
        <f>IF(N75="","",SUM(N75:O75))</f>
        <v/>
      </c>
      <c r="Q75" s="5" t="n"/>
      <c r="R75" s="4" t="n"/>
      <c r="S75" s="12">
        <f>IF(R75="","",R75-TODAY())</f>
        <v/>
      </c>
      <c r="T75" s="10">
        <f>IF(OR(B75="",R75="",G75="",Q75=""),"",IF(R75&lt;TODAY(),"Overdue",IF(R75&lt;=TODAY()+30,"Due Soon",IF(Q75&lt;=G75,"Due Soon","Completed"))))</f>
        <v/>
      </c>
      <c r="U75" s="2" t="n"/>
      <c r="V75" s="6" t="n"/>
    </row>
    <row r="76">
      <c r="A76" s="2" t="n"/>
      <c r="B76" s="2" t="n"/>
      <c r="C76" s="3">
        <f>IF(B76="","",IFERROR(VLOOKUP(B76,'Fleet &amp; Summary'!$A$12:$H$112,2,FALSE),""))</f>
        <v/>
      </c>
      <c r="D76" s="3">
        <f>IF(B76="","",IFERROR(VLOOKUP(B76,'Fleet &amp; Summary'!$A$12:$H$112,5,FALSE),""))</f>
        <v/>
      </c>
      <c r="E76" s="3">
        <f>IF(B76="","",IFERROR(VLOOKUP(B76,'Fleet &amp; Summary'!$A$12:$H$112,6,FALSE),""))</f>
        <v/>
      </c>
      <c r="F76" s="4" t="n"/>
      <c r="G76" s="5" t="n"/>
      <c r="H76" s="2" t="n"/>
      <c r="I76" s="6" t="n"/>
      <c r="J76" s="6" t="n"/>
      <c r="K76" s="7" t="n"/>
      <c r="L76" s="7" t="n"/>
      <c r="M76" s="7" t="n"/>
      <c r="N76" s="8">
        <f>IF(COUNTA(K76:M76)=0,"",SUM(K76:M76))</f>
        <v/>
      </c>
      <c r="O76" s="8">
        <f>IF(N76="","",N76*15%)</f>
        <v/>
      </c>
      <c r="P76" s="8">
        <f>IF(N76="","",SUM(N76:O76))</f>
        <v/>
      </c>
      <c r="Q76" s="5" t="n"/>
      <c r="R76" s="4" t="n"/>
      <c r="S76" s="9">
        <f>IF(R76="","",R76-TODAY())</f>
        <v/>
      </c>
      <c r="T76" s="3">
        <f>IF(OR(B76="",R76="",G76="",Q76=""),"",IF(R76&lt;TODAY(),"Overdue",IF(R76&lt;=TODAY()+30,"Due Soon",IF(Q76&lt;=G76,"Due Soon","Completed"))))</f>
        <v/>
      </c>
      <c r="U76" s="2" t="n"/>
      <c r="V76" s="6" t="n"/>
    </row>
    <row r="77">
      <c r="A77" s="2" t="n"/>
      <c r="B77" s="2" t="n"/>
      <c r="C77" s="10">
        <f>IF(B77="","",IFERROR(VLOOKUP(B77,'Fleet &amp; Summary'!$A$12:$H$112,2,FALSE),""))</f>
        <v/>
      </c>
      <c r="D77" s="10">
        <f>IF(B77="","",IFERROR(VLOOKUP(B77,'Fleet &amp; Summary'!$A$12:$H$112,5,FALSE),""))</f>
        <v/>
      </c>
      <c r="E77" s="10">
        <f>IF(B77="","",IFERROR(VLOOKUP(B77,'Fleet &amp; Summary'!$A$12:$H$112,6,FALSE),""))</f>
        <v/>
      </c>
      <c r="F77" s="4" t="n"/>
      <c r="G77" s="5" t="n"/>
      <c r="H77" s="2" t="n"/>
      <c r="I77" s="6" t="n"/>
      <c r="J77" s="6" t="n"/>
      <c r="K77" s="7" t="n"/>
      <c r="L77" s="7" t="n"/>
      <c r="M77" s="7" t="n"/>
      <c r="N77" s="11">
        <f>IF(COUNTA(K77:M77)=0,"",SUM(K77:M77))</f>
        <v/>
      </c>
      <c r="O77" s="11">
        <f>IF(N77="","",N77*15%)</f>
        <v/>
      </c>
      <c r="P77" s="11">
        <f>IF(N77="","",SUM(N77:O77))</f>
        <v/>
      </c>
      <c r="Q77" s="5" t="n"/>
      <c r="R77" s="4" t="n"/>
      <c r="S77" s="12">
        <f>IF(R77="","",R77-TODAY())</f>
        <v/>
      </c>
      <c r="T77" s="10">
        <f>IF(OR(B77="",R77="",G77="",Q77=""),"",IF(R77&lt;TODAY(),"Overdue",IF(R77&lt;=TODAY()+30,"Due Soon",IF(Q77&lt;=G77,"Due Soon","Completed"))))</f>
        <v/>
      </c>
      <c r="U77" s="2" t="n"/>
      <c r="V77" s="6" t="n"/>
    </row>
    <row r="78">
      <c r="A78" s="2" t="n"/>
      <c r="B78" s="2" t="n"/>
      <c r="C78" s="3">
        <f>IF(B78="","",IFERROR(VLOOKUP(B78,'Fleet &amp; Summary'!$A$12:$H$112,2,FALSE),""))</f>
        <v/>
      </c>
      <c r="D78" s="3">
        <f>IF(B78="","",IFERROR(VLOOKUP(B78,'Fleet &amp; Summary'!$A$12:$H$112,5,FALSE),""))</f>
        <v/>
      </c>
      <c r="E78" s="3">
        <f>IF(B78="","",IFERROR(VLOOKUP(B78,'Fleet &amp; Summary'!$A$12:$H$112,6,FALSE),""))</f>
        <v/>
      </c>
      <c r="F78" s="4" t="n"/>
      <c r="G78" s="5" t="n"/>
      <c r="H78" s="2" t="n"/>
      <c r="I78" s="6" t="n"/>
      <c r="J78" s="6" t="n"/>
      <c r="K78" s="7" t="n"/>
      <c r="L78" s="7" t="n"/>
      <c r="M78" s="7" t="n"/>
      <c r="N78" s="8">
        <f>IF(COUNTA(K78:M78)=0,"",SUM(K78:M78))</f>
        <v/>
      </c>
      <c r="O78" s="8">
        <f>IF(N78="","",N78*15%)</f>
        <v/>
      </c>
      <c r="P78" s="8">
        <f>IF(N78="","",SUM(N78:O78))</f>
        <v/>
      </c>
      <c r="Q78" s="5" t="n"/>
      <c r="R78" s="4" t="n"/>
      <c r="S78" s="9">
        <f>IF(R78="","",R78-TODAY())</f>
        <v/>
      </c>
      <c r="T78" s="3">
        <f>IF(OR(B78="",R78="",G78="",Q78=""),"",IF(R78&lt;TODAY(),"Overdue",IF(R78&lt;=TODAY()+30,"Due Soon",IF(Q78&lt;=G78,"Due Soon","Completed"))))</f>
        <v/>
      </c>
      <c r="U78" s="2" t="n"/>
      <c r="V78" s="6" t="n"/>
    </row>
    <row r="79">
      <c r="A79" s="2" t="n"/>
      <c r="B79" s="2" t="n"/>
      <c r="C79" s="10">
        <f>IF(B79="","",IFERROR(VLOOKUP(B79,'Fleet &amp; Summary'!$A$12:$H$112,2,FALSE),""))</f>
        <v/>
      </c>
      <c r="D79" s="10">
        <f>IF(B79="","",IFERROR(VLOOKUP(B79,'Fleet &amp; Summary'!$A$12:$H$112,5,FALSE),""))</f>
        <v/>
      </c>
      <c r="E79" s="10">
        <f>IF(B79="","",IFERROR(VLOOKUP(B79,'Fleet &amp; Summary'!$A$12:$H$112,6,FALSE),""))</f>
        <v/>
      </c>
      <c r="F79" s="4" t="n"/>
      <c r="G79" s="5" t="n"/>
      <c r="H79" s="2" t="n"/>
      <c r="I79" s="6" t="n"/>
      <c r="J79" s="6" t="n"/>
      <c r="K79" s="7" t="n"/>
      <c r="L79" s="7" t="n"/>
      <c r="M79" s="7" t="n"/>
      <c r="N79" s="11">
        <f>IF(COUNTA(K79:M79)=0,"",SUM(K79:M79))</f>
        <v/>
      </c>
      <c r="O79" s="11">
        <f>IF(N79="","",N79*15%)</f>
        <v/>
      </c>
      <c r="P79" s="11">
        <f>IF(N79="","",SUM(N79:O79))</f>
        <v/>
      </c>
      <c r="Q79" s="5" t="n"/>
      <c r="R79" s="4" t="n"/>
      <c r="S79" s="12">
        <f>IF(R79="","",R79-TODAY())</f>
        <v/>
      </c>
      <c r="T79" s="10">
        <f>IF(OR(B79="",R79="",G79="",Q79=""),"",IF(R79&lt;TODAY(),"Overdue",IF(R79&lt;=TODAY()+30,"Due Soon",IF(Q79&lt;=G79,"Due Soon","Completed"))))</f>
        <v/>
      </c>
      <c r="U79" s="2" t="n"/>
      <c r="V79" s="6" t="n"/>
    </row>
    <row r="80">
      <c r="A80" s="2" t="n"/>
      <c r="B80" s="2" t="n"/>
      <c r="C80" s="3">
        <f>IF(B80="","",IFERROR(VLOOKUP(B80,'Fleet &amp; Summary'!$A$12:$H$112,2,FALSE),""))</f>
        <v/>
      </c>
      <c r="D80" s="3">
        <f>IF(B80="","",IFERROR(VLOOKUP(B80,'Fleet &amp; Summary'!$A$12:$H$112,5,FALSE),""))</f>
        <v/>
      </c>
      <c r="E80" s="3">
        <f>IF(B80="","",IFERROR(VLOOKUP(B80,'Fleet &amp; Summary'!$A$12:$H$112,6,FALSE),""))</f>
        <v/>
      </c>
      <c r="F80" s="4" t="n"/>
      <c r="G80" s="5" t="n"/>
      <c r="H80" s="2" t="n"/>
      <c r="I80" s="6" t="n"/>
      <c r="J80" s="6" t="n"/>
      <c r="K80" s="7" t="n"/>
      <c r="L80" s="7" t="n"/>
      <c r="M80" s="7" t="n"/>
      <c r="N80" s="8">
        <f>IF(COUNTA(K80:M80)=0,"",SUM(K80:M80))</f>
        <v/>
      </c>
      <c r="O80" s="8">
        <f>IF(N80="","",N80*15%)</f>
        <v/>
      </c>
      <c r="P80" s="8">
        <f>IF(N80="","",SUM(N80:O80))</f>
        <v/>
      </c>
      <c r="Q80" s="5" t="n"/>
      <c r="R80" s="4" t="n"/>
      <c r="S80" s="9">
        <f>IF(R80="","",R80-TODAY())</f>
        <v/>
      </c>
      <c r="T80" s="3">
        <f>IF(OR(B80="",R80="",G80="",Q80=""),"",IF(R80&lt;TODAY(),"Overdue",IF(R80&lt;=TODAY()+30,"Due Soon",IF(Q80&lt;=G80,"Due Soon","Completed"))))</f>
        <v/>
      </c>
      <c r="U80" s="2" t="n"/>
      <c r="V80" s="6" t="n"/>
    </row>
    <row r="81">
      <c r="A81" s="2" t="n"/>
      <c r="B81" s="2" t="n"/>
      <c r="C81" s="10">
        <f>IF(B81="","",IFERROR(VLOOKUP(B81,'Fleet &amp; Summary'!$A$12:$H$112,2,FALSE),""))</f>
        <v/>
      </c>
      <c r="D81" s="10">
        <f>IF(B81="","",IFERROR(VLOOKUP(B81,'Fleet &amp; Summary'!$A$12:$H$112,5,FALSE),""))</f>
        <v/>
      </c>
      <c r="E81" s="10">
        <f>IF(B81="","",IFERROR(VLOOKUP(B81,'Fleet &amp; Summary'!$A$12:$H$112,6,FALSE),""))</f>
        <v/>
      </c>
      <c r="F81" s="4" t="n"/>
      <c r="G81" s="5" t="n"/>
      <c r="H81" s="2" t="n"/>
      <c r="I81" s="6" t="n"/>
      <c r="J81" s="6" t="n"/>
      <c r="K81" s="7" t="n"/>
      <c r="L81" s="7" t="n"/>
      <c r="M81" s="7" t="n"/>
      <c r="N81" s="11">
        <f>IF(COUNTA(K81:M81)=0,"",SUM(K81:M81))</f>
        <v/>
      </c>
      <c r="O81" s="11">
        <f>IF(N81="","",N81*15%)</f>
        <v/>
      </c>
      <c r="P81" s="11">
        <f>IF(N81="","",SUM(N81:O81))</f>
        <v/>
      </c>
      <c r="Q81" s="5" t="n"/>
      <c r="R81" s="4" t="n"/>
      <c r="S81" s="12">
        <f>IF(R81="","",R81-TODAY())</f>
        <v/>
      </c>
      <c r="T81" s="10">
        <f>IF(OR(B81="",R81="",G81="",Q81=""),"",IF(R81&lt;TODAY(),"Overdue",IF(R81&lt;=TODAY()+30,"Due Soon",IF(Q81&lt;=G81,"Due Soon","Completed"))))</f>
        <v/>
      </c>
      <c r="U81" s="2" t="n"/>
      <c r="V81" s="6" t="n"/>
    </row>
    <row r="82">
      <c r="A82" s="2" t="n"/>
      <c r="B82" s="2" t="n"/>
      <c r="C82" s="3">
        <f>IF(B82="","",IFERROR(VLOOKUP(B82,'Fleet &amp; Summary'!$A$12:$H$112,2,FALSE),""))</f>
        <v/>
      </c>
      <c r="D82" s="3">
        <f>IF(B82="","",IFERROR(VLOOKUP(B82,'Fleet &amp; Summary'!$A$12:$H$112,5,FALSE),""))</f>
        <v/>
      </c>
      <c r="E82" s="3">
        <f>IF(B82="","",IFERROR(VLOOKUP(B82,'Fleet &amp; Summary'!$A$12:$H$112,6,FALSE),""))</f>
        <v/>
      </c>
      <c r="F82" s="4" t="n"/>
      <c r="G82" s="5" t="n"/>
      <c r="H82" s="2" t="n"/>
      <c r="I82" s="6" t="n"/>
      <c r="J82" s="6" t="n"/>
      <c r="K82" s="7" t="n"/>
      <c r="L82" s="7" t="n"/>
      <c r="M82" s="7" t="n"/>
      <c r="N82" s="8">
        <f>IF(COUNTA(K82:M82)=0,"",SUM(K82:M82))</f>
        <v/>
      </c>
      <c r="O82" s="8">
        <f>IF(N82="","",N82*15%)</f>
        <v/>
      </c>
      <c r="P82" s="8">
        <f>IF(N82="","",SUM(N82:O82))</f>
        <v/>
      </c>
      <c r="Q82" s="5" t="n"/>
      <c r="R82" s="4" t="n"/>
      <c r="S82" s="9">
        <f>IF(R82="","",R82-TODAY())</f>
        <v/>
      </c>
      <c r="T82" s="3">
        <f>IF(OR(B82="",R82="",G82="",Q82=""),"",IF(R82&lt;TODAY(),"Overdue",IF(R82&lt;=TODAY()+30,"Due Soon",IF(Q82&lt;=G82,"Due Soon","Completed"))))</f>
        <v/>
      </c>
      <c r="U82" s="2" t="n"/>
      <c r="V82" s="6" t="n"/>
    </row>
    <row r="83">
      <c r="A83" s="2" t="n"/>
      <c r="B83" s="2" t="n"/>
      <c r="C83" s="10">
        <f>IF(B83="","",IFERROR(VLOOKUP(B83,'Fleet &amp; Summary'!$A$12:$H$112,2,FALSE),""))</f>
        <v/>
      </c>
      <c r="D83" s="10">
        <f>IF(B83="","",IFERROR(VLOOKUP(B83,'Fleet &amp; Summary'!$A$12:$H$112,5,FALSE),""))</f>
        <v/>
      </c>
      <c r="E83" s="10">
        <f>IF(B83="","",IFERROR(VLOOKUP(B83,'Fleet &amp; Summary'!$A$12:$H$112,6,FALSE),""))</f>
        <v/>
      </c>
      <c r="F83" s="4" t="n"/>
      <c r="G83" s="5" t="n"/>
      <c r="H83" s="2" t="n"/>
      <c r="I83" s="6" t="n"/>
      <c r="J83" s="6" t="n"/>
      <c r="K83" s="7" t="n"/>
      <c r="L83" s="7" t="n"/>
      <c r="M83" s="7" t="n"/>
      <c r="N83" s="11">
        <f>IF(COUNTA(K83:M83)=0,"",SUM(K83:M83))</f>
        <v/>
      </c>
      <c r="O83" s="11">
        <f>IF(N83="","",N83*15%)</f>
        <v/>
      </c>
      <c r="P83" s="11">
        <f>IF(N83="","",SUM(N83:O83))</f>
        <v/>
      </c>
      <c r="Q83" s="5" t="n"/>
      <c r="R83" s="4" t="n"/>
      <c r="S83" s="12">
        <f>IF(R83="","",R83-TODAY())</f>
        <v/>
      </c>
      <c r="T83" s="10">
        <f>IF(OR(B83="",R83="",G83="",Q83=""),"",IF(R83&lt;TODAY(),"Overdue",IF(R83&lt;=TODAY()+30,"Due Soon",IF(Q83&lt;=G83,"Due Soon","Completed"))))</f>
        <v/>
      </c>
      <c r="U83" s="2" t="n"/>
      <c r="V83" s="6" t="n"/>
    </row>
    <row r="84">
      <c r="A84" s="2" t="n"/>
      <c r="B84" s="2" t="n"/>
      <c r="C84" s="3">
        <f>IF(B84="","",IFERROR(VLOOKUP(B84,'Fleet &amp; Summary'!$A$12:$H$112,2,FALSE),""))</f>
        <v/>
      </c>
      <c r="D84" s="3">
        <f>IF(B84="","",IFERROR(VLOOKUP(B84,'Fleet &amp; Summary'!$A$12:$H$112,5,FALSE),""))</f>
        <v/>
      </c>
      <c r="E84" s="3">
        <f>IF(B84="","",IFERROR(VLOOKUP(B84,'Fleet &amp; Summary'!$A$12:$H$112,6,FALSE),""))</f>
        <v/>
      </c>
      <c r="F84" s="4" t="n"/>
      <c r="G84" s="5" t="n"/>
      <c r="H84" s="2" t="n"/>
      <c r="I84" s="6" t="n"/>
      <c r="J84" s="6" t="n"/>
      <c r="K84" s="7" t="n"/>
      <c r="L84" s="7" t="n"/>
      <c r="M84" s="7" t="n"/>
      <c r="N84" s="8">
        <f>IF(COUNTA(K84:M84)=0,"",SUM(K84:M84))</f>
        <v/>
      </c>
      <c r="O84" s="8">
        <f>IF(N84="","",N84*15%)</f>
        <v/>
      </c>
      <c r="P84" s="8">
        <f>IF(N84="","",SUM(N84:O84))</f>
        <v/>
      </c>
      <c r="Q84" s="5" t="n"/>
      <c r="R84" s="4" t="n"/>
      <c r="S84" s="9">
        <f>IF(R84="","",R84-TODAY())</f>
        <v/>
      </c>
      <c r="T84" s="3">
        <f>IF(OR(B84="",R84="",G84="",Q84=""),"",IF(R84&lt;TODAY(),"Overdue",IF(R84&lt;=TODAY()+30,"Due Soon",IF(Q84&lt;=G84,"Due Soon","Completed"))))</f>
        <v/>
      </c>
      <c r="U84" s="2" t="n"/>
      <c r="V84" s="6" t="n"/>
    </row>
    <row r="85">
      <c r="A85" s="2" t="n"/>
      <c r="B85" s="2" t="n"/>
      <c r="C85" s="10">
        <f>IF(B85="","",IFERROR(VLOOKUP(B85,'Fleet &amp; Summary'!$A$12:$H$112,2,FALSE),""))</f>
        <v/>
      </c>
      <c r="D85" s="10">
        <f>IF(B85="","",IFERROR(VLOOKUP(B85,'Fleet &amp; Summary'!$A$12:$H$112,5,FALSE),""))</f>
        <v/>
      </c>
      <c r="E85" s="10">
        <f>IF(B85="","",IFERROR(VLOOKUP(B85,'Fleet &amp; Summary'!$A$12:$H$112,6,FALSE),""))</f>
        <v/>
      </c>
      <c r="F85" s="4" t="n"/>
      <c r="G85" s="5" t="n"/>
      <c r="H85" s="2" t="n"/>
      <c r="I85" s="6" t="n"/>
      <c r="J85" s="6" t="n"/>
      <c r="K85" s="7" t="n"/>
      <c r="L85" s="7" t="n"/>
      <c r="M85" s="7" t="n"/>
      <c r="N85" s="11">
        <f>IF(COUNTA(K85:M85)=0,"",SUM(K85:M85))</f>
        <v/>
      </c>
      <c r="O85" s="11">
        <f>IF(N85="","",N85*15%)</f>
        <v/>
      </c>
      <c r="P85" s="11">
        <f>IF(N85="","",SUM(N85:O85))</f>
        <v/>
      </c>
      <c r="Q85" s="5" t="n"/>
      <c r="R85" s="4" t="n"/>
      <c r="S85" s="12">
        <f>IF(R85="","",R85-TODAY())</f>
        <v/>
      </c>
      <c r="T85" s="10">
        <f>IF(OR(B85="",R85="",G85="",Q85=""),"",IF(R85&lt;TODAY(),"Overdue",IF(R85&lt;=TODAY()+30,"Due Soon",IF(Q85&lt;=G85,"Due Soon","Completed"))))</f>
        <v/>
      </c>
      <c r="U85" s="2" t="n"/>
      <c r="V85" s="6" t="n"/>
    </row>
    <row r="86">
      <c r="A86" s="2" t="n"/>
      <c r="B86" s="2" t="n"/>
      <c r="C86" s="3">
        <f>IF(B86="","",IFERROR(VLOOKUP(B86,'Fleet &amp; Summary'!$A$12:$H$112,2,FALSE),""))</f>
        <v/>
      </c>
      <c r="D86" s="3">
        <f>IF(B86="","",IFERROR(VLOOKUP(B86,'Fleet &amp; Summary'!$A$12:$H$112,5,FALSE),""))</f>
        <v/>
      </c>
      <c r="E86" s="3">
        <f>IF(B86="","",IFERROR(VLOOKUP(B86,'Fleet &amp; Summary'!$A$12:$H$112,6,FALSE),""))</f>
        <v/>
      </c>
      <c r="F86" s="4" t="n"/>
      <c r="G86" s="5" t="n"/>
      <c r="H86" s="2" t="n"/>
      <c r="I86" s="6" t="n"/>
      <c r="J86" s="6" t="n"/>
      <c r="K86" s="7" t="n"/>
      <c r="L86" s="7" t="n"/>
      <c r="M86" s="7" t="n"/>
      <c r="N86" s="8">
        <f>IF(COUNTA(K86:M86)=0,"",SUM(K86:M86))</f>
        <v/>
      </c>
      <c r="O86" s="8">
        <f>IF(N86="","",N86*15%)</f>
        <v/>
      </c>
      <c r="P86" s="8">
        <f>IF(N86="","",SUM(N86:O86))</f>
        <v/>
      </c>
      <c r="Q86" s="5" t="n"/>
      <c r="R86" s="4" t="n"/>
      <c r="S86" s="9">
        <f>IF(R86="","",R86-TODAY())</f>
        <v/>
      </c>
      <c r="T86" s="3">
        <f>IF(OR(B86="",R86="",G86="",Q86=""),"",IF(R86&lt;TODAY(),"Overdue",IF(R86&lt;=TODAY()+30,"Due Soon",IF(Q86&lt;=G86,"Due Soon","Completed"))))</f>
        <v/>
      </c>
      <c r="U86" s="2" t="n"/>
      <c r="V86" s="6" t="n"/>
    </row>
    <row r="87">
      <c r="A87" s="2" t="n"/>
      <c r="B87" s="2" t="n"/>
      <c r="C87" s="10">
        <f>IF(B87="","",IFERROR(VLOOKUP(B87,'Fleet &amp; Summary'!$A$12:$H$112,2,FALSE),""))</f>
        <v/>
      </c>
      <c r="D87" s="10">
        <f>IF(B87="","",IFERROR(VLOOKUP(B87,'Fleet &amp; Summary'!$A$12:$H$112,5,FALSE),""))</f>
        <v/>
      </c>
      <c r="E87" s="10">
        <f>IF(B87="","",IFERROR(VLOOKUP(B87,'Fleet &amp; Summary'!$A$12:$H$112,6,FALSE),""))</f>
        <v/>
      </c>
      <c r="F87" s="4" t="n"/>
      <c r="G87" s="5" t="n"/>
      <c r="H87" s="2" t="n"/>
      <c r="I87" s="6" t="n"/>
      <c r="J87" s="6" t="n"/>
      <c r="K87" s="7" t="n"/>
      <c r="L87" s="7" t="n"/>
      <c r="M87" s="7" t="n"/>
      <c r="N87" s="11">
        <f>IF(COUNTA(K87:M87)=0,"",SUM(K87:M87))</f>
        <v/>
      </c>
      <c r="O87" s="11">
        <f>IF(N87="","",N87*15%)</f>
        <v/>
      </c>
      <c r="P87" s="11">
        <f>IF(N87="","",SUM(N87:O87))</f>
        <v/>
      </c>
      <c r="Q87" s="5" t="n"/>
      <c r="R87" s="4" t="n"/>
      <c r="S87" s="12">
        <f>IF(R87="","",R87-TODAY())</f>
        <v/>
      </c>
      <c r="T87" s="10">
        <f>IF(OR(B87="",R87="",G87="",Q87=""),"",IF(R87&lt;TODAY(),"Overdue",IF(R87&lt;=TODAY()+30,"Due Soon",IF(Q87&lt;=G87,"Due Soon","Completed"))))</f>
        <v/>
      </c>
      <c r="U87" s="2" t="n"/>
      <c r="V87" s="6" t="n"/>
    </row>
    <row r="88">
      <c r="A88" s="2" t="n"/>
      <c r="B88" s="2" t="n"/>
      <c r="C88" s="3">
        <f>IF(B88="","",IFERROR(VLOOKUP(B88,'Fleet &amp; Summary'!$A$12:$H$112,2,FALSE),""))</f>
        <v/>
      </c>
      <c r="D88" s="3">
        <f>IF(B88="","",IFERROR(VLOOKUP(B88,'Fleet &amp; Summary'!$A$12:$H$112,5,FALSE),""))</f>
        <v/>
      </c>
      <c r="E88" s="3">
        <f>IF(B88="","",IFERROR(VLOOKUP(B88,'Fleet &amp; Summary'!$A$12:$H$112,6,FALSE),""))</f>
        <v/>
      </c>
      <c r="F88" s="4" t="n"/>
      <c r="G88" s="5" t="n"/>
      <c r="H88" s="2" t="n"/>
      <c r="I88" s="6" t="n"/>
      <c r="J88" s="6" t="n"/>
      <c r="K88" s="7" t="n"/>
      <c r="L88" s="7" t="n"/>
      <c r="M88" s="7" t="n"/>
      <c r="N88" s="8">
        <f>IF(COUNTA(K88:M88)=0,"",SUM(K88:M88))</f>
        <v/>
      </c>
      <c r="O88" s="8">
        <f>IF(N88="","",N88*15%)</f>
        <v/>
      </c>
      <c r="P88" s="8">
        <f>IF(N88="","",SUM(N88:O88))</f>
        <v/>
      </c>
      <c r="Q88" s="5" t="n"/>
      <c r="R88" s="4" t="n"/>
      <c r="S88" s="9">
        <f>IF(R88="","",R88-TODAY())</f>
        <v/>
      </c>
      <c r="T88" s="3">
        <f>IF(OR(B88="",R88="",G88="",Q88=""),"",IF(R88&lt;TODAY(),"Overdue",IF(R88&lt;=TODAY()+30,"Due Soon",IF(Q88&lt;=G88,"Due Soon","Completed"))))</f>
        <v/>
      </c>
      <c r="U88" s="2" t="n"/>
      <c r="V88" s="6" t="n"/>
    </row>
    <row r="89">
      <c r="A89" s="2" t="n"/>
      <c r="B89" s="2" t="n"/>
      <c r="C89" s="10">
        <f>IF(B89="","",IFERROR(VLOOKUP(B89,'Fleet &amp; Summary'!$A$12:$H$112,2,FALSE),""))</f>
        <v/>
      </c>
      <c r="D89" s="10">
        <f>IF(B89="","",IFERROR(VLOOKUP(B89,'Fleet &amp; Summary'!$A$12:$H$112,5,FALSE),""))</f>
        <v/>
      </c>
      <c r="E89" s="10">
        <f>IF(B89="","",IFERROR(VLOOKUP(B89,'Fleet &amp; Summary'!$A$12:$H$112,6,FALSE),""))</f>
        <v/>
      </c>
      <c r="F89" s="4" t="n"/>
      <c r="G89" s="5" t="n"/>
      <c r="H89" s="2" t="n"/>
      <c r="I89" s="6" t="n"/>
      <c r="J89" s="6" t="n"/>
      <c r="K89" s="7" t="n"/>
      <c r="L89" s="7" t="n"/>
      <c r="M89" s="7" t="n"/>
      <c r="N89" s="11">
        <f>IF(COUNTA(K89:M89)=0,"",SUM(K89:M89))</f>
        <v/>
      </c>
      <c r="O89" s="11">
        <f>IF(N89="","",N89*15%)</f>
        <v/>
      </c>
      <c r="P89" s="11">
        <f>IF(N89="","",SUM(N89:O89))</f>
        <v/>
      </c>
      <c r="Q89" s="5" t="n"/>
      <c r="R89" s="4" t="n"/>
      <c r="S89" s="12">
        <f>IF(R89="","",R89-TODAY())</f>
        <v/>
      </c>
      <c r="T89" s="10">
        <f>IF(OR(B89="",R89="",G89="",Q89=""),"",IF(R89&lt;TODAY(),"Overdue",IF(R89&lt;=TODAY()+30,"Due Soon",IF(Q89&lt;=G89,"Due Soon","Completed"))))</f>
        <v/>
      </c>
      <c r="U89" s="2" t="n"/>
      <c r="V89" s="6" t="n"/>
    </row>
    <row r="90">
      <c r="A90" s="2" t="n"/>
      <c r="B90" s="2" t="n"/>
      <c r="C90" s="3">
        <f>IF(B90="","",IFERROR(VLOOKUP(B90,'Fleet &amp; Summary'!$A$12:$H$112,2,FALSE),""))</f>
        <v/>
      </c>
      <c r="D90" s="3">
        <f>IF(B90="","",IFERROR(VLOOKUP(B90,'Fleet &amp; Summary'!$A$12:$H$112,5,FALSE),""))</f>
        <v/>
      </c>
      <c r="E90" s="3">
        <f>IF(B90="","",IFERROR(VLOOKUP(B90,'Fleet &amp; Summary'!$A$12:$H$112,6,FALSE),""))</f>
        <v/>
      </c>
      <c r="F90" s="4" t="n"/>
      <c r="G90" s="5" t="n"/>
      <c r="H90" s="2" t="n"/>
      <c r="I90" s="6" t="n"/>
      <c r="J90" s="6" t="n"/>
      <c r="K90" s="7" t="n"/>
      <c r="L90" s="7" t="n"/>
      <c r="M90" s="7" t="n"/>
      <c r="N90" s="8">
        <f>IF(COUNTA(K90:M90)=0,"",SUM(K90:M90))</f>
        <v/>
      </c>
      <c r="O90" s="8">
        <f>IF(N90="","",N90*15%)</f>
        <v/>
      </c>
      <c r="P90" s="8">
        <f>IF(N90="","",SUM(N90:O90))</f>
        <v/>
      </c>
      <c r="Q90" s="5" t="n"/>
      <c r="R90" s="4" t="n"/>
      <c r="S90" s="9">
        <f>IF(R90="","",R90-TODAY())</f>
        <v/>
      </c>
      <c r="T90" s="3">
        <f>IF(OR(B90="",R90="",G90="",Q90=""),"",IF(R90&lt;TODAY(),"Overdue",IF(R90&lt;=TODAY()+30,"Due Soon",IF(Q90&lt;=G90,"Due Soon","Completed"))))</f>
        <v/>
      </c>
      <c r="U90" s="2" t="n"/>
      <c r="V90" s="6" t="n"/>
    </row>
    <row r="91">
      <c r="A91" s="2" t="n"/>
      <c r="B91" s="2" t="n"/>
      <c r="C91" s="10">
        <f>IF(B91="","",IFERROR(VLOOKUP(B91,'Fleet &amp; Summary'!$A$12:$H$112,2,FALSE),""))</f>
        <v/>
      </c>
      <c r="D91" s="10">
        <f>IF(B91="","",IFERROR(VLOOKUP(B91,'Fleet &amp; Summary'!$A$12:$H$112,5,FALSE),""))</f>
        <v/>
      </c>
      <c r="E91" s="10">
        <f>IF(B91="","",IFERROR(VLOOKUP(B91,'Fleet &amp; Summary'!$A$12:$H$112,6,FALSE),""))</f>
        <v/>
      </c>
      <c r="F91" s="4" t="n"/>
      <c r="G91" s="5" t="n"/>
      <c r="H91" s="2" t="n"/>
      <c r="I91" s="6" t="n"/>
      <c r="J91" s="6" t="n"/>
      <c r="K91" s="7" t="n"/>
      <c r="L91" s="7" t="n"/>
      <c r="M91" s="7" t="n"/>
      <c r="N91" s="11">
        <f>IF(COUNTA(K91:M91)=0,"",SUM(K91:M91))</f>
        <v/>
      </c>
      <c r="O91" s="11">
        <f>IF(N91="","",N91*15%)</f>
        <v/>
      </c>
      <c r="P91" s="11">
        <f>IF(N91="","",SUM(N91:O91))</f>
        <v/>
      </c>
      <c r="Q91" s="5" t="n"/>
      <c r="R91" s="4" t="n"/>
      <c r="S91" s="12">
        <f>IF(R91="","",R91-TODAY())</f>
        <v/>
      </c>
      <c r="T91" s="10">
        <f>IF(OR(B91="",R91="",G91="",Q91=""),"",IF(R91&lt;TODAY(),"Overdue",IF(R91&lt;=TODAY()+30,"Due Soon",IF(Q91&lt;=G91,"Due Soon","Completed"))))</f>
        <v/>
      </c>
      <c r="U91" s="2" t="n"/>
      <c r="V91" s="6" t="n"/>
    </row>
    <row r="92">
      <c r="A92" s="2" t="n"/>
      <c r="B92" s="2" t="n"/>
      <c r="C92" s="3">
        <f>IF(B92="","",IFERROR(VLOOKUP(B92,'Fleet &amp; Summary'!$A$12:$H$112,2,FALSE),""))</f>
        <v/>
      </c>
      <c r="D92" s="3">
        <f>IF(B92="","",IFERROR(VLOOKUP(B92,'Fleet &amp; Summary'!$A$12:$H$112,5,FALSE),""))</f>
        <v/>
      </c>
      <c r="E92" s="3">
        <f>IF(B92="","",IFERROR(VLOOKUP(B92,'Fleet &amp; Summary'!$A$12:$H$112,6,FALSE),""))</f>
        <v/>
      </c>
      <c r="F92" s="4" t="n"/>
      <c r="G92" s="5" t="n"/>
      <c r="H92" s="2" t="n"/>
      <c r="I92" s="6" t="n"/>
      <c r="J92" s="6" t="n"/>
      <c r="K92" s="7" t="n"/>
      <c r="L92" s="7" t="n"/>
      <c r="M92" s="7" t="n"/>
      <c r="N92" s="8">
        <f>IF(COUNTA(K92:M92)=0,"",SUM(K92:M92))</f>
        <v/>
      </c>
      <c r="O92" s="8">
        <f>IF(N92="","",N92*15%)</f>
        <v/>
      </c>
      <c r="P92" s="8">
        <f>IF(N92="","",SUM(N92:O92))</f>
        <v/>
      </c>
      <c r="Q92" s="5" t="n"/>
      <c r="R92" s="4" t="n"/>
      <c r="S92" s="9">
        <f>IF(R92="","",R92-TODAY())</f>
        <v/>
      </c>
      <c r="T92" s="3">
        <f>IF(OR(B92="",R92="",G92="",Q92=""),"",IF(R92&lt;TODAY(),"Overdue",IF(R92&lt;=TODAY()+30,"Due Soon",IF(Q92&lt;=G92,"Due Soon","Completed"))))</f>
        <v/>
      </c>
      <c r="U92" s="2" t="n"/>
      <c r="V92" s="6" t="n"/>
    </row>
    <row r="93">
      <c r="A93" s="2" t="n"/>
      <c r="B93" s="2" t="n"/>
      <c r="C93" s="10">
        <f>IF(B93="","",IFERROR(VLOOKUP(B93,'Fleet &amp; Summary'!$A$12:$H$112,2,FALSE),""))</f>
        <v/>
      </c>
      <c r="D93" s="10">
        <f>IF(B93="","",IFERROR(VLOOKUP(B93,'Fleet &amp; Summary'!$A$12:$H$112,5,FALSE),""))</f>
        <v/>
      </c>
      <c r="E93" s="10">
        <f>IF(B93="","",IFERROR(VLOOKUP(B93,'Fleet &amp; Summary'!$A$12:$H$112,6,FALSE),""))</f>
        <v/>
      </c>
      <c r="F93" s="4" t="n"/>
      <c r="G93" s="5" t="n"/>
      <c r="H93" s="2" t="n"/>
      <c r="I93" s="6" t="n"/>
      <c r="J93" s="6" t="n"/>
      <c r="K93" s="7" t="n"/>
      <c r="L93" s="7" t="n"/>
      <c r="M93" s="7" t="n"/>
      <c r="N93" s="11">
        <f>IF(COUNTA(K93:M93)=0,"",SUM(K93:M93))</f>
        <v/>
      </c>
      <c r="O93" s="11">
        <f>IF(N93="","",N93*15%)</f>
        <v/>
      </c>
      <c r="P93" s="11">
        <f>IF(N93="","",SUM(N93:O93))</f>
        <v/>
      </c>
      <c r="Q93" s="5" t="n"/>
      <c r="R93" s="4" t="n"/>
      <c r="S93" s="12">
        <f>IF(R93="","",R93-TODAY())</f>
        <v/>
      </c>
      <c r="T93" s="10">
        <f>IF(OR(B93="",R93="",G93="",Q93=""),"",IF(R93&lt;TODAY(),"Overdue",IF(R93&lt;=TODAY()+30,"Due Soon",IF(Q93&lt;=G93,"Due Soon","Completed"))))</f>
        <v/>
      </c>
      <c r="U93" s="2" t="n"/>
      <c r="V93" s="6" t="n"/>
    </row>
    <row r="94">
      <c r="A94" s="2" t="n"/>
      <c r="B94" s="2" t="n"/>
      <c r="C94" s="3">
        <f>IF(B94="","",IFERROR(VLOOKUP(B94,'Fleet &amp; Summary'!$A$12:$H$112,2,FALSE),""))</f>
        <v/>
      </c>
      <c r="D94" s="3">
        <f>IF(B94="","",IFERROR(VLOOKUP(B94,'Fleet &amp; Summary'!$A$12:$H$112,5,FALSE),""))</f>
        <v/>
      </c>
      <c r="E94" s="3">
        <f>IF(B94="","",IFERROR(VLOOKUP(B94,'Fleet &amp; Summary'!$A$12:$H$112,6,FALSE),""))</f>
        <v/>
      </c>
      <c r="F94" s="4" t="n"/>
      <c r="G94" s="5" t="n"/>
      <c r="H94" s="2" t="n"/>
      <c r="I94" s="6" t="n"/>
      <c r="J94" s="6" t="n"/>
      <c r="K94" s="7" t="n"/>
      <c r="L94" s="7" t="n"/>
      <c r="M94" s="7" t="n"/>
      <c r="N94" s="8">
        <f>IF(COUNTA(K94:M94)=0,"",SUM(K94:M94))</f>
        <v/>
      </c>
      <c r="O94" s="8">
        <f>IF(N94="","",N94*15%)</f>
        <v/>
      </c>
      <c r="P94" s="8">
        <f>IF(N94="","",SUM(N94:O94))</f>
        <v/>
      </c>
      <c r="Q94" s="5" t="n"/>
      <c r="R94" s="4" t="n"/>
      <c r="S94" s="9">
        <f>IF(R94="","",R94-TODAY())</f>
        <v/>
      </c>
      <c r="T94" s="3">
        <f>IF(OR(B94="",R94="",G94="",Q94=""),"",IF(R94&lt;TODAY(),"Overdue",IF(R94&lt;=TODAY()+30,"Due Soon",IF(Q94&lt;=G94,"Due Soon","Completed"))))</f>
        <v/>
      </c>
      <c r="U94" s="2" t="n"/>
      <c r="V94" s="6" t="n"/>
    </row>
    <row r="95">
      <c r="A95" s="2" t="n"/>
      <c r="B95" s="2" t="n"/>
      <c r="C95" s="10">
        <f>IF(B95="","",IFERROR(VLOOKUP(B95,'Fleet &amp; Summary'!$A$12:$H$112,2,FALSE),""))</f>
        <v/>
      </c>
      <c r="D95" s="10">
        <f>IF(B95="","",IFERROR(VLOOKUP(B95,'Fleet &amp; Summary'!$A$12:$H$112,5,FALSE),""))</f>
        <v/>
      </c>
      <c r="E95" s="10">
        <f>IF(B95="","",IFERROR(VLOOKUP(B95,'Fleet &amp; Summary'!$A$12:$H$112,6,FALSE),""))</f>
        <v/>
      </c>
      <c r="F95" s="4" t="n"/>
      <c r="G95" s="5" t="n"/>
      <c r="H95" s="2" t="n"/>
      <c r="I95" s="6" t="n"/>
      <c r="J95" s="6" t="n"/>
      <c r="K95" s="7" t="n"/>
      <c r="L95" s="7" t="n"/>
      <c r="M95" s="7" t="n"/>
      <c r="N95" s="11">
        <f>IF(COUNTA(K95:M95)=0,"",SUM(K95:M95))</f>
        <v/>
      </c>
      <c r="O95" s="11">
        <f>IF(N95="","",N95*15%)</f>
        <v/>
      </c>
      <c r="P95" s="11">
        <f>IF(N95="","",SUM(N95:O95))</f>
        <v/>
      </c>
      <c r="Q95" s="5" t="n"/>
      <c r="R95" s="4" t="n"/>
      <c r="S95" s="12">
        <f>IF(R95="","",R95-TODAY())</f>
        <v/>
      </c>
      <c r="T95" s="10">
        <f>IF(OR(B95="",R95="",G95="",Q95=""),"",IF(R95&lt;TODAY(),"Overdue",IF(R95&lt;=TODAY()+30,"Due Soon",IF(Q95&lt;=G95,"Due Soon","Completed"))))</f>
        <v/>
      </c>
      <c r="U95" s="2" t="n"/>
      <c r="V95" s="6" t="n"/>
    </row>
    <row r="96">
      <c r="A96" s="2" t="n"/>
      <c r="B96" s="2" t="n"/>
      <c r="C96" s="3">
        <f>IF(B96="","",IFERROR(VLOOKUP(B96,'Fleet &amp; Summary'!$A$12:$H$112,2,FALSE),""))</f>
        <v/>
      </c>
      <c r="D96" s="3">
        <f>IF(B96="","",IFERROR(VLOOKUP(B96,'Fleet &amp; Summary'!$A$12:$H$112,5,FALSE),""))</f>
        <v/>
      </c>
      <c r="E96" s="3">
        <f>IF(B96="","",IFERROR(VLOOKUP(B96,'Fleet &amp; Summary'!$A$12:$H$112,6,FALSE),""))</f>
        <v/>
      </c>
      <c r="F96" s="4" t="n"/>
      <c r="G96" s="5" t="n"/>
      <c r="H96" s="2" t="n"/>
      <c r="I96" s="6" t="n"/>
      <c r="J96" s="6" t="n"/>
      <c r="K96" s="7" t="n"/>
      <c r="L96" s="7" t="n"/>
      <c r="M96" s="7" t="n"/>
      <c r="N96" s="8">
        <f>IF(COUNTA(K96:M96)=0,"",SUM(K96:M96))</f>
        <v/>
      </c>
      <c r="O96" s="8">
        <f>IF(N96="","",N96*15%)</f>
        <v/>
      </c>
      <c r="P96" s="8">
        <f>IF(N96="","",SUM(N96:O96))</f>
        <v/>
      </c>
      <c r="Q96" s="5" t="n"/>
      <c r="R96" s="4" t="n"/>
      <c r="S96" s="9">
        <f>IF(R96="","",R96-TODAY())</f>
        <v/>
      </c>
      <c r="T96" s="3">
        <f>IF(OR(B96="",R96="",G96="",Q96=""),"",IF(R96&lt;TODAY(),"Overdue",IF(R96&lt;=TODAY()+30,"Due Soon",IF(Q96&lt;=G96,"Due Soon","Completed"))))</f>
        <v/>
      </c>
      <c r="U96" s="2" t="n"/>
      <c r="V96" s="6" t="n"/>
    </row>
    <row r="97">
      <c r="A97" s="2" t="n"/>
      <c r="B97" s="2" t="n"/>
      <c r="C97" s="10">
        <f>IF(B97="","",IFERROR(VLOOKUP(B97,'Fleet &amp; Summary'!$A$12:$H$112,2,FALSE),""))</f>
        <v/>
      </c>
      <c r="D97" s="10">
        <f>IF(B97="","",IFERROR(VLOOKUP(B97,'Fleet &amp; Summary'!$A$12:$H$112,5,FALSE),""))</f>
        <v/>
      </c>
      <c r="E97" s="10">
        <f>IF(B97="","",IFERROR(VLOOKUP(B97,'Fleet &amp; Summary'!$A$12:$H$112,6,FALSE),""))</f>
        <v/>
      </c>
      <c r="F97" s="4" t="n"/>
      <c r="G97" s="5" t="n"/>
      <c r="H97" s="2" t="n"/>
      <c r="I97" s="6" t="n"/>
      <c r="J97" s="6" t="n"/>
      <c r="K97" s="7" t="n"/>
      <c r="L97" s="7" t="n"/>
      <c r="M97" s="7" t="n"/>
      <c r="N97" s="11">
        <f>IF(COUNTA(K97:M97)=0,"",SUM(K97:M97))</f>
        <v/>
      </c>
      <c r="O97" s="11">
        <f>IF(N97="","",N97*15%)</f>
        <v/>
      </c>
      <c r="P97" s="11">
        <f>IF(N97="","",SUM(N97:O97))</f>
        <v/>
      </c>
      <c r="Q97" s="5" t="n"/>
      <c r="R97" s="4" t="n"/>
      <c r="S97" s="12">
        <f>IF(R97="","",R97-TODAY())</f>
        <v/>
      </c>
      <c r="T97" s="10">
        <f>IF(OR(B97="",R97="",G97="",Q97=""),"",IF(R97&lt;TODAY(),"Overdue",IF(R97&lt;=TODAY()+30,"Due Soon",IF(Q97&lt;=G97,"Due Soon","Completed"))))</f>
        <v/>
      </c>
      <c r="U97" s="2" t="n"/>
      <c r="V97" s="6" t="n"/>
    </row>
    <row r="98">
      <c r="A98" s="2" t="n"/>
      <c r="B98" s="2" t="n"/>
      <c r="C98" s="3">
        <f>IF(B98="","",IFERROR(VLOOKUP(B98,'Fleet &amp; Summary'!$A$12:$H$112,2,FALSE),""))</f>
        <v/>
      </c>
      <c r="D98" s="3">
        <f>IF(B98="","",IFERROR(VLOOKUP(B98,'Fleet &amp; Summary'!$A$12:$H$112,5,FALSE),""))</f>
        <v/>
      </c>
      <c r="E98" s="3">
        <f>IF(B98="","",IFERROR(VLOOKUP(B98,'Fleet &amp; Summary'!$A$12:$H$112,6,FALSE),""))</f>
        <v/>
      </c>
      <c r="F98" s="4" t="n"/>
      <c r="G98" s="5" t="n"/>
      <c r="H98" s="2" t="n"/>
      <c r="I98" s="6" t="n"/>
      <c r="J98" s="6" t="n"/>
      <c r="K98" s="7" t="n"/>
      <c r="L98" s="7" t="n"/>
      <c r="M98" s="7" t="n"/>
      <c r="N98" s="8">
        <f>IF(COUNTA(K98:M98)=0,"",SUM(K98:M98))</f>
        <v/>
      </c>
      <c r="O98" s="8">
        <f>IF(N98="","",N98*15%)</f>
        <v/>
      </c>
      <c r="P98" s="8">
        <f>IF(N98="","",SUM(N98:O98))</f>
        <v/>
      </c>
      <c r="Q98" s="5" t="n"/>
      <c r="R98" s="4" t="n"/>
      <c r="S98" s="9">
        <f>IF(R98="","",R98-TODAY())</f>
        <v/>
      </c>
      <c r="T98" s="3">
        <f>IF(OR(B98="",R98="",G98="",Q98=""),"",IF(R98&lt;TODAY(),"Overdue",IF(R98&lt;=TODAY()+30,"Due Soon",IF(Q98&lt;=G98,"Due Soon","Completed"))))</f>
        <v/>
      </c>
      <c r="U98" s="2" t="n"/>
      <c r="V98" s="6" t="n"/>
    </row>
    <row r="99">
      <c r="A99" s="2" t="n"/>
      <c r="B99" s="2" t="n"/>
      <c r="C99" s="10">
        <f>IF(B99="","",IFERROR(VLOOKUP(B99,'Fleet &amp; Summary'!$A$12:$H$112,2,FALSE),""))</f>
        <v/>
      </c>
      <c r="D99" s="10">
        <f>IF(B99="","",IFERROR(VLOOKUP(B99,'Fleet &amp; Summary'!$A$12:$H$112,5,FALSE),""))</f>
        <v/>
      </c>
      <c r="E99" s="10">
        <f>IF(B99="","",IFERROR(VLOOKUP(B99,'Fleet &amp; Summary'!$A$12:$H$112,6,FALSE),""))</f>
        <v/>
      </c>
      <c r="F99" s="4" t="n"/>
      <c r="G99" s="5" t="n"/>
      <c r="H99" s="2" t="n"/>
      <c r="I99" s="6" t="n"/>
      <c r="J99" s="6" t="n"/>
      <c r="K99" s="7" t="n"/>
      <c r="L99" s="7" t="n"/>
      <c r="M99" s="7" t="n"/>
      <c r="N99" s="11">
        <f>IF(COUNTA(K99:M99)=0,"",SUM(K99:M99))</f>
        <v/>
      </c>
      <c r="O99" s="11">
        <f>IF(N99="","",N99*15%)</f>
        <v/>
      </c>
      <c r="P99" s="11">
        <f>IF(N99="","",SUM(N99:O99))</f>
        <v/>
      </c>
      <c r="Q99" s="5" t="n"/>
      <c r="R99" s="4" t="n"/>
      <c r="S99" s="12">
        <f>IF(R99="","",R99-TODAY())</f>
        <v/>
      </c>
      <c r="T99" s="10">
        <f>IF(OR(B99="",R99="",G99="",Q99=""),"",IF(R99&lt;TODAY(),"Overdue",IF(R99&lt;=TODAY()+30,"Due Soon",IF(Q99&lt;=G99,"Due Soon","Completed"))))</f>
        <v/>
      </c>
      <c r="U99" s="2" t="n"/>
      <c r="V99" s="6" t="n"/>
    </row>
    <row r="100">
      <c r="A100" s="2" t="n"/>
      <c r="B100" s="2" t="n"/>
      <c r="C100" s="3">
        <f>IF(B100="","",IFERROR(VLOOKUP(B100,'Fleet &amp; Summary'!$A$12:$H$112,2,FALSE),""))</f>
        <v/>
      </c>
      <c r="D100" s="3">
        <f>IF(B100="","",IFERROR(VLOOKUP(B100,'Fleet &amp; Summary'!$A$12:$H$112,5,FALSE),""))</f>
        <v/>
      </c>
      <c r="E100" s="3">
        <f>IF(B100="","",IFERROR(VLOOKUP(B100,'Fleet &amp; Summary'!$A$12:$H$112,6,FALSE),""))</f>
        <v/>
      </c>
      <c r="F100" s="4" t="n"/>
      <c r="G100" s="5" t="n"/>
      <c r="H100" s="2" t="n"/>
      <c r="I100" s="6" t="n"/>
      <c r="J100" s="6" t="n"/>
      <c r="K100" s="7" t="n"/>
      <c r="L100" s="7" t="n"/>
      <c r="M100" s="7" t="n"/>
      <c r="N100" s="8">
        <f>IF(COUNTA(K100:M100)=0,"",SUM(K100:M100))</f>
        <v/>
      </c>
      <c r="O100" s="8">
        <f>IF(N100="","",N100*15%)</f>
        <v/>
      </c>
      <c r="P100" s="8">
        <f>IF(N100="","",SUM(N100:O100))</f>
        <v/>
      </c>
      <c r="Q100" s="5" t="n"/>
      <c r="R100" s="4" t="n"/>
      <c r="S100" s="9">
        <f>IF(R100="","",R100-TODAY())</f>
        <v/>
      </c>
      <c r="T100" s="3">
        <f>IF(OR(B100="",R100="",G100="",Q100=""),"",IF(R100&lt;TODAY(),"Overdue",IF(R100&lt;=TODAY()+30,"Due Soon",IF(Q100&lt;=G100,"Due Soon","Completed"))))</f>
        <v/>
      </c>
      <c r="U100" s="2" t="n"/>
      <c r="V100" s="6" t="n"/>
    </row>
    <row r="101">
      <c r="A101" s="2" t="n"/>
      <c r="B101" s="2" t="n"/>
      <c r="C101" s="10">
        <f>IF(B101="","",IFERROR(VLOOKUP(B101,'Fleet &amp; Summary'!$A$12:$H$112,2,FALSE),""))</f>
        <v/>
      </c>
      <c r="D101" s="10">
        <f>IF(B101="","",IFERROR(VLOOKUP(B101,'Fleet &amp; Summary'!$A$12:$H$112,5,FALSE),""))</f>
        <v/>
      </c>
      <c r="E101" s="10">
        <f>IF(B101="","",IFERROR(VLOOKUP(B101,'Fleet &amp; Summary'!$A$12:$H$112,6,FALSE),""))</f>
        <v/>
      </c>
      <c r="F101" s="4" t="n"/>
      <c r="G101" s="5" t="n"/>
      <c r="H101" s="2" t="n"/>
      <c r="I101" s="6" t="n"/>
      <c r="J101" s="6" t="n"/>
      <c r="K101" s="7" t="n"/>
      <c r="L101" s="7" t="n"/>
      <c r="M101" s="7" t="n"/>
      <c r="N101" s="11">
        <f>IF(COUNTA(K101:M101)=0,"",SUM(K101:M101))</f>
        <v/>
      </c>
      <c r="O101" s="11">
        <f>IF(N101="","",N101*15%)</f>
        <v/>
      </c>
      <c r="P101" s="11">
        <f>IF(N101="","",SUM(N101:O101))</f>
        <v/>
      </c>
      <c r="Q101" s="5" t="n"/>
      <c r="R101" s="4" t="n"/>
      <c r="S101" s="12">
        <f>IF(R101="","",R101-TODAY())</f>
        <v/>
      </c>
      <c r="T101" s="10">
        <f>IF(OR(B101="",R101="",G101="",Q101=""),"",IF(R101&lt;TODAY(),"Overdue",IF(R101&lt;=TODAY()+30,"Due Soon",IF(Q101&lt;=G101,"Due Soon","Completed"))))</f>
        <v/>
      </c>
      <c r="U101" s="2" t="n"/>
      <c r="V101" s="6" t="n"/>
    </row>
  </sheetData>
  <autoFilter ref="A1:V101"/>
  <conditionalFormatting sqref="T2:T101">
    <cfRule type="expression" priority="1" dxfId="0" stopIfTrue="1">
      <formula>$T2="Overdue"</formula>
    </cfRule>
    <cfRule type="expression" priority="2" dxfId="1" stopIfTrue="1">
      <formula>$T2="Due Soon"</formula>
    </cfRule>
    <cfRule type="expression" priority="3" dxfId="2" stopIfTrue="1">
      <formula>$T2="Completed"</formula>
    </cfRule>
  </conditionalFormatting>
  <dataValidations count="4">
    <dataValidation sqref="B2:B101" showErrorMessage="1" showInputMessage="1" allowBlank="1" type="list">
      <formula1>'Fleet &amp; Summary'!$A$13:$A$112</formula1>
    </dataValidation>
    <dataValidation sqref="H2:H101" showErrorMessage="1" showInputMessage="1" allowBlank="1" type="list">
      <formula1>"Scheduled Service,Repair,WOF,Tyres,Brakes,Electrical,Other"</formula1>
    </dataValidation>
    <dataValidation sqref="G2:G101 Q2:Q101" showErrorMessage="1" showInputMessage="1" allowBlank="1" type="whole" operator="greaterThanOrEqual">
      <formula1>0</formula1>
    </dataValidation>
    <dataValidation sqref="K2:M101" showErrorMessage="1" showInputMessage="1" allowBlank="1" type="decimal" operator="greaterThanOrEqual">
      <formula1>0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O130"/>
  <sheetViews>
    <sheetView showGridLines="0" workbookViewId="0">
      <pane ySplit="12" topLeftCell="A13" activePane="bottomLeft" state="frozen"/>
      <selection pane="bottomLeft" activeCell="A1" sqref="A1"/>
    </sheetView>
  </sheetViews>
  <sheetFormatPr baseColWidth="8" defaultRowHeight="15"/>
  <cols>
    <col width="17" customWidth="1" min="1" max="1"/>
    <col width="25" customWidth="1" min="2" max="2"/>
    <col width="10" customWidth="1" min="3" max="3"/>
    <col width="14" customWidth="1" min="4" max="4"/>
    <col width="20" customWidth="1" min="5" max="5"/>
    <col width="20" customWidth="1" min="6" max="6"/>
    <col width="22" customWidth="1" min="7" max="7"/>
    <col width="18" customWidth="1" min="8" max="8"/>
    <col width="3" customWidth="1" min="9" max="9"/>
    <col width="17" customWidth="1" min="10" max="10"/>
    <col width="13" customWidth="1" min="11" max="11"/>
    <col width="21" customWidth="1" min="12" max="12"/>
    <col width="19" customWidth="1" min="13" max="13"/>
    <col width="19" customWidth="1" min="14" max="14"/>
    <col width="13" customWidth="1" min="15" max="15"/>
    <col width="3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</cols>
  <sheetData>
    <row r="1" ht="28" customHeight="1">
      <c r="A1" s="13" t="inlineStr">
        <is>
          <t>Ute Fleet Register and Maintenance Summary</t>
        </is>
      </c>
    </row>
    <row r="2"/>
    <row r="3">
      <c r="A3" s="14" t="inlineStr">
        <is>
          <t>Total fleet count</t>
        </is>
      </c>
      <c r="B3" s="15">
        <f>COUNTA(A13:A112)</f>
        <v/>
      </c>
      <c r="D3" s="14" t="inlineStr">
        <is>
          <t>Total maintenance cost incl GST</t>
        </is>
      </c>
      <c r="E3" s="16">
        <f>SUM('Maintenance Log'!$P$2:$P$101)</f>
        <v/>
      </c>
      <c r="G3" s="14" t="inlineStr">
        <is>
          <t>Average maintenance cost per job</t>
        </is>
      </c>
      <c r="H3" s="16">
        <f>IFERROR(AVERAGE('Maintenance Log'!$P$2:$P$101),0)</f>
        <v/>
      </c>
    </row>
    <row r="4"/>
    <row r="5">
      <c r="A5" s="14" t="inlineStr">
        <is>
          <t>Open / overdue jobs</t>
        </is>
      </c>
      <c r="B5" s="15">
        <f>COUNTIF('Maintenance Log'!$T$2:$T$101,"Overdue")+COUNTIF('Maintenance Log'!$T$2:$T$101,"Due Soon")</f>
        <v/>
      </c>
      <c r="D5" s="14" t="inlineStr">
        <is>
          <t>Percentage of jobs completed</t>
        </is>
      </c>
      <c r="E5" s="17">
        <f>IFERROR(COUNTIF('Maintenance Log'!$T$2:$T$101,"Completed")/COUNTA('Maintenance Log'!$A$2:$A$101),0)</f>
        <v/>
      </c>
    </row>
    <row r="6"/>
    <row r="7"/>
    <row r="8"/>
    <row r="9"/>
    <row r="10"/>
    <row r="11"/>
    <row r="12" ht="30" customHeight="1">
      <c r="A12" s="18" t="inlineStr">
        <is>
          <t>Registration</t>
        </is>
      </c>
      <c r="B12" s="18" t="inlineStr">
        <is>
          <t>Make / Model</t>
        </is>
      </c>
      <c r="C12" s="18" t="inlineStr">
        <is>
          <t>Year</t>
        </is>
      </c>
      <c r="D12" s="18" t="inlineStr">
        <is>
          <t>Fuel Type</t>
        </is>
      </c>
      <c r="E12" s="18" t="inlineStr">
        <is>
          <t>Home Base</t>
        </is>
      </c>
      <c r="F12" s="18" t="inlineStr">
        <is>
          <t>Assigned Driver</t>
        </is>
      </c>
      <c r="G12" s="18" t="inlineStr">
        <is>
          <t>Current Odometer (km)</t>
        </is>
      </c>
      <c r="H12" s="18" t="inlineStr">
        <is>
          <t>WOF Expiry Date</t>
        </is>
      </c>
      <c r="J12" s="18" t="inlineStr">
        <is>
          <t>Registration</t>
        </is>
      </c>
      <c r="K12" s="18" t="inlineStr">
        <is>
          <t>Total Jobs</t>
        </is>
      </c>
      <c r="L12" s="18" t="inlineStr">
        <is>
          <t>Total Cost incl GST</t>
        </is>
      </c>
      <c r="M12" s="18" t="inlineStr">
        <is>
          <t>Average Job Cost</t>
        </is>
      </c>
      <c r="N12" s="18" t="inlineStr">
        <is>
          <t>Latest Odometer</t>
        </is>
      </c>
      <c r="O12" s="18" t="inlineStr">
        <is>
          <t>Open Jobs</t>
        </is>
      </c>
    </row>
    <row r="13">
      <c r="A13" s="2" t="inlineStr">
        <is>
          <t>KFU482</t>
        </is>
      </c>
      <c r="B13" s="2" t="inlineStr">
        <is>
          <t>Toyota Hilux SR5</t>
        </is>
      </c>
      <c r="C13" s="19" t="n">
        <v>2026</v>
      </c>
      <c r="D13" s="2" t="inlineStr">
        <is>
          <t>Diesel</t>
        </is>
      </c>
      <c r="E13" s="2" t="inlineStr">
        <is>
          <t>Auckland</t>
        </is>
      </c>
      <c r="F13" s="2" t="inlineStr">
        <is>
          <t>Aroha</t>
        </is>
      </c>
      <c r="G13" s="5" t="n">
        <v>78950</v>
      </c>
      <c r="H13" s="4" t="n">
        <v>46344</v>
      </c>
      <c r="J13" s="20">
        <f>IF(A13="","",A13)</f>
        <v/>
      </c>
      <c r="K13" s="21">
        <f>IF(J13="","",COUNTIF('Maintenance Log'!$B$2:$B$101,J13))</f>
        <v/>
      </c>
      <c r="L13" s="22">
        <f>IF(J13="","",SUMIF('Maintenance Log'!$B$2:$B$101,J13,'Maintenance Log'!$P$2:$P$101))</f>
        <v/>
      </c>
      <c r="M13" s="22">
        <f>IF(J13="","",IFERROR(AVERAGEIF('Maintenance Log'!$B$2:$B$101,J13,'Maintenance Log'!$P$2:$P$101),0))</f>
        <v/>
      </c>
      <c r="N13" s="21">
        <f>IF(J13="","",IF(K13=0,"",LOOKUP(2,1/('Maintenance Log'!$B$2:$B$101=J13),'Maintenance Log'!$G$2:$G$101)))</f>
        <v/>
      </c>
      <c r="O13" s="21">
        <f>IF(J13="","",COUNTIFS('Maintenance Log'!$B$2:$B$101,J13,'Maintenance Log'!$T$2:$T$101,"Overdue")+COUNTIFS('Maintenance Log'!$B$2:$B$101,J13,'Maintenance Log'!$T$2:$T$101,"Due Soon"))</f>
        <v/>
      </c>
    </row>
    <row r="14">
      <c r="A14" s="2" t="inlineStr">
        <is>
          <t>QTR619</t>
        </is>
      </c>
      <c r="B14" s="2" t="inlineStr">
        <is>
          <t>Ford Ranger XLT</t>
        </is>
      </c>
      <c r="C14" s="19" t="n">
        <v>2026</v>
      </c>
      <c r="D14" s="2" t="inlineStr">
        <is>
          <t>Diesel</t>
        </is>
      </c>
      <c r="E14" s="2" t="inlineStr">
        <is>
          <t>Wellington</t>
        </is>
      </c>
      <c r="F14" s="2" t="inlineStr">
        <is>
          <t>Liam</t>
        </is>
      </c>
      <c r="G14" s="5" t="n">
        <v>63740</v>
      </c>
      <c r="H14" s="4" t="n">
        <v>46321</v>
      </c>
      <c r="J14" s="10">
        <f>IF(A14="","",A14)</f>
        <v/>
      </c>
      <c r="K14" s="12">
        <f>IF(J14="","",COUNTIF('Maintenance Log'!$B$2:$B$101,J14))</f>
        <v/>
      </c>
      <c r="L14" s="11">
        <f>IF(J14="","",SUMIF('Maintenance Log'!$B$2:$B$101,J14,'Maintenance Log'!$P$2:$P$101))</f>
        <v/>
      </c>
      <c r="M14" s="11">
        <f>IF(J14="","",IFERROR(AVERAGEIF('Maintenance Log'!$B$2:$B$101,J14,'Maintenance Log'!$P$2:$P$101),0))</f>
        <v/>
      </c>
      <c r="N14" s="12">
        <f>IF(J14="","",IF(K14=0,"",LOOKUP(2,1/('Maintenance Log'!$B$2:$B$101=J14),'Maintenance Log'!$G$2:$G$101)))</f>
        <v/>
      </c>
      <c r="O14" s="12">
        <f>IF(J14="","",COUNTIFS('Maintenance Log'!$B$2:$B$101,J14,'Maintenance Log'!$T$2:$T$101,"Overdue")+COUNTIFS('Maintenance Log'!$B$2:$B$101,J14,'Maintenance Log'!$T$2:$T$101,"Due Soon"))</f>
        <v/>
      </c>
    </row>
    <row r="15">
      <c r="A15" s="2" t="inlineStr">
        <is>
          <t>NBG735</t>
        </is>
      </c>
      <c r="B15" s="2" t="inlineStr">
        <is>
          <t>Isuzu D-Max LX</t>
        </is>
      </c>
      <c r="C15" s="19" t="n">
        <v>2026</v>
      </c>
      <c r="D15" s="2" t="inlineStr">
        <is>
          <t>Diesel</t>
        </is>
      </c>
      <c r="E15" s="2" t="inlineStr">
        <is>
          <t>Christchurch</t>
        </is>
      </c>
      <c r="F15" s="2" t="inlineStr">
        <is>
          <t>Charlotte</t>
        </is>
      </c>
      <c r="G15" s="5" t="n">
        <v>90420</v>
      </c>
      <c r="H15" s="4" t="n">
        <v>46370</v>
      </c>
      <c r="J15" s="20">
        <f>IF(A15="","",A15)</f>
        <v/>
      </c>
      <c r="K15" s="21">
        <f>IF(J15="","",COUNTIF('Maintenance Log'!$B$2:$B$101,J15))</f>
        <v/>
      </c>
      <c r="L15" s="22">
        <f>IF(J15="","",SUMIF('Maintenance Log'!$B$2:$B$101,J15,'Maintenance Log'!$P$2:$P$101))</f>
        <v/>
      </c>
      <c r="M15" s="22">
        <f>IF(J15="","",IFERROR(AVERAGEIF('Maintenance Log'!$B$2:$B$101,J15,'Maintenance Log'!$P$2:$P$101),0))</f>
        <v/>
      </c>
      <c r="N15" s="21">
        <f>IF(J15="","",IF(K15=0,"",LOOKUP(2,1/('Maintenance Log'!$B$2:$B$101=J15),'Maintenance Log'!$G$2:$G$101)))</f>
        <v/>
      </c>
      <c r="O15" s="21">
        <f>IF(J15="","",COUNTIFS('Maintenance Log'!$B$2:$B$101,J15,'Maintenance Log'!$T$2:$T$101,"Overdue")+COUNTIFS('Maintenance Log'!$B$2:$B$101,J15,'Maintenance Log'!$T$2:$T$101,"Due Soon"))</f>
        <v/>
      </c>
    </row>
    <row r="16">
      <c r="A16" s="2" t="inlineStr">
        <is>
          <t>HML284</t>
        </is>
      </c>
      <c r="B16" s="2" t="inlineStr">
        <is>
          <t>Mitsubishi Triton GLX</t>
        </is>
      </c>
      <c r="C16" s="19" t="n">
        <v>2026</v>
      </c>
      <c r="D16" s="2" t="inlineStr">
        <is>
          <t>Diesel</t>
        </is>
      </c>
      <c r="E16" s="2" t="inlineStr">
        <is>
          <t>Hamilton</t>
        </is>
      </c>
      <c r="F16" s="2" t="inlineStr">
        <is>
          <t>Manaia</t>
        </is>
      </c>
      <c r="G16" s="5" t="n">
        <v>71680</v>
      </c>
      <c r="H16" s="4" t="n">
        <v>46303</v>
      </c>
      <c r="J16" s="10">
        <f>IF(A16="","",A16)</f>
        <v/>
      </c>
      <c r="K16" s="12">
        <f>IF(J16="","",COUNTIF('Maintenance Log'!$B$2:$B$101,J16))</f>
        <v/>
      </c>
      <c r="L16" s="11">
        <f>IF(J16="","",SUMIF('Maintenance Log'!$B$2:$B$101,J16,'Maintenance Log'!$P$2:$P$101))</f>
        <v/>
      </c>
      <c r="M16" s="11">
        <f>IF(J16="","",IFERROR(AVERAGEIF('Maintenance Log'!$B$2:$B$101,J16,'Maintenance Log'!$P$2:$P$101),0))</f>
        <v/>
      </c>
      <c r="N16" s="12">
        <f>IF(J16="","",IF(K16=0,"",LOOKUP(2,1/('Maintenance Log'!$B$2:$B$101=J16),'Maintenance Log'!$G$2:$G$101)))</f>
        <v/>
      </c>
      <c r="O16" s="12">
        <f>IF(J16="","",COUNTIFS('Maintenance Log'!$B$2:$B$101,J16,'Maintenance Log'!$T$2:$T$101,"Overdue")+COUNTIFS('Maintenance Log'!$B$2:$B$101,J16,'Maintenance Log'!$T$2:$T$101,"Due Soon"))</f>
        <v/>
      </c>
    </row>
    <row r="17">
      <c r="A17" s="2" t="inlineStr">
        <is>
          <t>TGA914</t>
        </is>
      </c>
      <c r="B17" s="2" t="inlineStr">
        <is>
          <t>Nissan Navara ST-X</t>
        </is>
      </c>
      <c r="C17" s="19" t="n">
        <v>2026</v>
      </c>
      <c r="D17" s="2" t="inlineStr">
        <is>
          <t>Diesel</t>
        </is>
      </c>
      <c r="E17" s="2" t="inlineStr">
        <is>
          <t>Tauranga</t>
        </is>
      </c>
      <c r="F17" s="2" t="inlineStr">
        <is>
          <t>Sophie</t>
        </is>
      </c>
      <c r="G17" s="5" t="n">
        <v>54390</v>
      </c>
      <c r="H17" s="4" t="n">
        <v>46331</v>
      </c>
      <c r="J17" s="20">
        <f>IF(A17="","",A17)</f>
        <v/>
      </c>
      <c r="K17" s="21">
        <f>IF(J17="","",COUNTIF('Maintenance Log'!$B$2:$B$101,J17))</f>
        <v/>
      </c>
      <c r="L17" s="22">
        <f>IF(J17="","",SUMIF('Maintenance Log'!$B$2:$B$101,J17,'Maintenance Log'!$P$2:$P$101))</f>
        <v/>
      </c>
      <c r="M17" s="22">
        <f>IF(J17="","",IFERROR(AVERAGEIF('Maintenance Log'!$B$2:$B$101,J17,'Maintenance Log'!$P$2:$P$101),0))</f>
        <v/>
      </c>
      <c r="N17" s="21">
        <f>IF(J17="","",IF(K17=0,"",LOOKUP(2,1/('Maintenance Log'!$B$2:$B$101=J17),'Maintenance Log'!$G$2:$G$101)))</f>
        <v/>
      </c>
      <c r="O17" s="21">
        <f>IF(J17="","",COUNTIFS('Maintenance Log'!$B$2:$B$101,J17,'Maintenance Log'!$T$2:$T$101,"Overdue")+COUNTIFS('Maintenance Log'!$B$2:$B$101,J17,'Maintenance Log'!$T$2:$T$101,"Due Soon"))</f>
        <v/>
      </c>
    </row>
    <row r="18">
      <c r="A18" s="2" t="inlineStr">
        <is>
          <t>DND407</t>
        </is>
      </c>
      <c r="B18" s="2" t="inlineStr">
        <is>
          <t>Mazda BT-50 GSX</t>
        </is>
      </c>
      <c r="C18" s="19" t="n">
        <v>2026</v>
      </c>
      <c r="D18" s="2" t="inlineStr">
        <is>
          <t>Diesel</t>
        </is>
      </c>
      <c r="E18" s="2" t="inlineStr">
        <is>
          <t>Dunedin</t>
        </is>
      </c>
      <c r="F18" s="2" t="inlineStr">
        <is>
          <t>Hemi</t>
        </is>
      </c>
      <c r="G18" s="5" t="n">
        <v>82960</v>
      </c>
      <c r="H18" s="4" t="n">
        <v>46378</v>
      </c>
      <c r="J18" s="10">
        <f>IF(A18="","",A18)</f>
        <v/>
      </c>
      <c r="K18" s="12">
        <f>IF(J18="","",COUNTIF('Maintenance Log'!$B$2:$B$101,J18))</f>
        <v/>
      </c>
      <c r="L18" s="11">
        <f>IF(J18="","",SUMIF('Maintenance Log'!$B$2:$B$101,J18,'Maintenance Log'!$P$2:$P$101))</f>
        <v/>
      </c>
      <c r="M18" s="11">
        <f>IF(J18="","",IFERROR(AVERAGEIF('Maintenance Log'!$B$2:$B$101,J18,'Maintenance Log'!$P$2:$P$101),0))</f>
        <v/>
      </c>
      <c r="N18" s="12">
        <f>IF(J18="","",IF(K18=0,"",LOOKUP(2,1/('Maintenance Log'!$B$2:$B$101=J18),'Maintenance Log'!$G$2:$G$101)))</f>
        <v/>
      </c>
      <c r="O18" s="12">
        <f>IF(J18="","",COUNTIFS('Maintenance Log'!$B$2:$B$101,J18,'Maintenance Log'!$T$2:$T$101,"Overdue")+COUNTIFS('Maintenance Log'!$B$2:$B$101,J18,'Maintenance Log'!$T$2:$T$101,"Due Soon"))</f>
        <v/>
      </c>
    </row>
    <row r="19">
      <c r="A19" s="2" t="inlineStr">
        <is>
          <t>PNR863</t>
        </is>
      </c>
      <c r="B19" s="2" t="inlineStr">
        <is>
          <t>Toyota Hilux SR</t>
        </is>
      </c>
      <c r="C19" s="19" t="n">
        <v>2026</v>
      </c>
      <c r="D19" s="2" t="inlineStr">
        <is>
          <t>Diesel</t>
        </is>
      </c>
      <c r="E19" s="2" t="inlineStr">
        <is>
          <t>Napier</t>
        </is>
      </c>
      <c r="F19" s="2" t="inlineStr">
        <is>
          <t>Olivia</t>
        </is>
      </c>
      <c r="G19" s="5" t="n">
        <v>66920</v>
      </c>
      <c r="H19" s="4" t="n">
        <v>46325</v>
      </c>
      <c r="J19" s="20">
        <f>IF(A19="","",A19)</f>
        <v/>
      </c>
      <c r="K19" s="21">
        <f>IF(J19="","",COUNTIF('Maintenance Log'!$B$2:$B$101,J19))</f>
        <v/>
      </c>
      <c r="L19" s="22">
        <f>IF(J19="","",SUMIF('Maintenance Log'!$B$2:$B$101,J19,'Maintenance Log'!$P$2:$P$101))</f>
        <v/>
      </c>
      <c r="M19" s="22">
        <f>IF(J19="","",IFERROR(AVERAGEIF('Maintenance Log'!$B$2:$B$101,J19,'Maintenance Log'!$P$2:$P$101),0))</f>
        <v/>
      </c>
      <c r="N19" s="21">
        <f>IF(J19="","",IF(K19=0,"",LOOKUP(2,1/('Maintenance Log'!$B$2:$B$101=J19),'Maintenance Log'!$G$2:$G$101)))</f>
        <v/>
      </c>
      <c r="O19" s="21">
        <f>IF(J19="","",COUNTIFS('Maintenance Log'!$B$2:$B$101,J19,'Maintenance Log'!$T$2:$T$101,"Overdue")+COUNTIFS('Maintenance Log'!$B$2:$B$101,J19,'Maintenance Log'!$T$2:$T$101,"Due Soon"))</f>
        <v/>
      </c>
    </row>
    <row r="20">
      <c r="A20" s="2" t="inlineStr">
        <is>
          <t>NLS251</t>
        </is>
      </c>
      <c r="B20" s="2" t="inlineStr">
        <is>
          <t>Ford Ranger XL</t>
        </is>
      </c>
      <c r="C20" s="19" t="n">
        <v>2026</v>
      </c>
      <c r="D20" s="2" t="inlineStr">
        <is>
          <t>Diesel</t>
        </is>
      </c>
      <c r="E20" s="2" t="inlineStr">
        <is>
          <t>Nelson</t>
        </is>
      </c>
      <c r="F20" s="2" t="inlineStr">
        <is>
          <t>Tama</t>
        </is>
      </c>
      <c r="G20" s="5" t="n">
        <v>48940</v>
      </c>
      <c r="H20" s="4" t="n">
        <v>46354</v>
      </c>
      <c r="J20" s="10">
        <f>IF(A20="","",A20)</f>
        <v/>
      </c>
      <c r="K20" s="12">
        <f>IF(J20="","",COUNTIF('Maintenance Log'!$B$2:$B$101,J20))</f>
        <v/>
      </c>
      <c r="L20" s="11">
        <f>IF(J20="","",SUMIF('Maintenance Log'!$B$2:$B$101,J20,'Maintenance Log'!$P$2:$P$101))</f>
        <v/>
      </c>
      <c r="M20" s="11">
        <f>IF(J20="","",IFERROR(AVERAGEIF('Maintenance Log'!$B$2:$B$101,J20,'Maintenance Log'!$P$2:$P$101),0))</f>
        <v/>
      </c>
      <c r="N20" s="12">
        <f>IF(J20="","",IF(K20=0,"",LOOKUP(2,1/('Maintenance Log'!$B$2:$B$101=J20),'Maintenance Log'!$G$2:$G$101)))</f>
        <v/>
      </c>
      <c r="O20" s="12">
        <f>IF(J20="","",COUNTIFS('Maintenance Log'!$B$2:$B$101,J20,'Maintenance Log'!$T$2:$T$101,"Overdue")+COUNTIFS('Maintenance Log'!$B$2:$B$101,J20,'Maintenance Log'!$T$2:$T$101,"Due Soon"))</f>
        <v/>
      </c>
    </row>
    <row r="21">
      <c r="A21" s="2" t="inlineStr">
        <is>
          <t>RTO698</t>
        </is>
      </c>
      <c r="B21" s="2" t="inlineStr">
        <is>
          <t>Isuzu D-Max X-Terrain</t>
        </is>
      </c>
      <c r="C21" s="19" t="n">
        <v>2026</v>
      </c>
      <c r="D21" s="2" t="inlineStr">
        <is>
          <t>Diesel</t>
        </is>
      </c>
      <c r="E21" s="2" t="inlineStr">
        <is>
          <t>Rotorua</t>
        </is>
      </c>
      <c r="F21" s="2" t="inlineStr">
        <is>
          <t>Emma</t>
        </is>
      </c>
      <c r="G21" s="5" t="n">
        <v>39310</v>
      </c>
      <c r="H21" s="4" t="n">
        <v>46364</v>
      </c>
      <c r="J21" s="20">
        <f>IF(A21="","",A21)</f>
        <v/>
      </c>
      <c r="K21" s="21">
        <f>IF(J21="","",COUNTIF('Maintenance Log'!$B$2:$B$101,J21))</f>
        <v/>
      </c>
      <c r="L21" s="22">
        <f>IF(J21="","",SUMIF('Maintenance Log'!$B$2:$B$101,J21,'Maintenance Log'!$P$2:$P$101))</f>
        <v/>
      </c>
      <c r="M21" s="22">
        <f>IF(J21="","",IFERROR(AVERAGEIF('Maintenance Log'!$B$2:$B$101,J21,'Maintenance Log'!$P$2:$P$101),0))</f>
        <v/>
      </c>
      <c r="N21" s="21">
        <f>IF(J21="","",IF(K21=0,"",LOOKUP(2,1/('Maintenance Log'!$B$2:$B$101=J21),'Maintenance Log'!$G$2:$G$101)))</f>
        <v/>
      </c>
      <c r="O21" s="21">
        <f>IF(J21="","",COUNTIFS('Maintenance Log'!$B$2:$B$101,J21,'Maintenance Log'!$T$2:$T$101,"Overdue")+COUNTIFS('Maintenance Log'!$B$2:$B$101,J21,'Maintenance Log'!$T$2:$T$101,"Due Soon"))</f>
        <v/>
      </c>
    </row>
    <row r="22">
      <c r="A22" s="2" t="inlineStr">
        <is>
          <t>WLG146</t>
        </is>
      </c>
      <c r="B22" s="2" t="inlineStr">
        <is>
          <t>Mitsubishi Triton VRX</t>
        </is>
      </c>
      <c r="C22" s="19" t="n">
        <v>2026</v>
      </c>
      <c r="D22" s="2" t="inlineStr">
        <is>
          <t>Diesel</t>
        </is>
      </c>
      <c r="E22" s="2" t="inlineStr">
        <is>
          <t>Palmerston North</t>
        </is>
      </c>
      <c r="F22" s="2" t="inlineStr">
        <is>
          <t>Ngaire</t>
        </is>
      </c>
      <c r="G22" s="5" t="n">
        <v>58640</v>
      </c>
      <c r="H22" s="4" t="n">
        <v>46314</v>
      </c>
      <c r="J22" s="10">
        <f>IF(A22="","",A22)</f>
        <v/>
      </c>
      <c r="K22" s="12">
        <f>IF(J22="","",COUNTIF('Maintenance Log'!$B$2:$B$101,J22))</f>
        <v/>
      </c>
      <c r="L22" s="11">
        <f>IF(J22="","",SUMIF('Maintenance Log'!$B$2:$B$101,J22,'Maintenance Log'!$P$2:$P$101))</f>
        <v/>
      </c>
      <c r="M22" s="11">
        <f>IF(J22="","",IFERROR(AVERAGEIF('Maintenance Log'!$B$2:$B$101,J22,'Maintenance Log'!$P$2:$P$101),0))</f>
        <v/>
      </c>
      <c r="N22" s="12">
        <f>IF(J22="","",IF(K22=0,"",LOOKUP(2,1/('Maintenance Log'!$B$2:$B$101=J22),'Maintenance Log'!$G$2:$G$101)))</f>
        <v/>
      </c>
      <c r="O22" s="12">
        <f>IF(J22="","",COUNTIFS('Maintenance Log'!$B$2:$B$101,J22,'Maintenance Log'!$T$2:$T$101,"Overdue")+COUNTIFS('Maintenance Log'!$B$2:$B$101,J22,'Maintenance Log'!$T$2:$T$101,"Due Soon"))</f>
        <v/>
      </c>
    </row>
    <row r="23">
      <c r="A23" s="2" t="n"/>
      <c r="B23" s="2" t="n"/>
      <c r="C23" s="19" t="n"/>
      <c r="D23" s="2" t="n"/>
      <c r="E23" s="2" t="n"/>
      <c r="F23" s="2" t="n"/>
      <c r="G23" s="5" t="n"/>
      <c r="H23" s="4" t="n"/>
      <c r="J23" s="20">
        <f>IF(A23="","",A23)</f>
        <v/>
      </c>
      <c r="K23" s="21">
        <f>IF(J23="","",COUNTIF('Maintenance Log'!$B$2:$B$101,J23))</f>
        <v/>
      </c>
      <c r="L23" s="22">
        <f>IF(J23="","",SUMIF('Maintenance Log'!$B$2:$B$101,J23,'Maintenance Log'!$P$2:$P$101))</f>
        <v/>
      </c>
      <c r="M23" s="22">
        <f>IF(J23="","",IFERROR(AVERAGEIF('Maintenance Log'!$B$2:$B$101,J23,'Maintenance Log'!$P$2:$P$101),0))</f>
        <v/>
      </c>
      <c r="N23" s="21">
        <f>IF(J23="","",IF(K23=0,"",LOOKUP(2,1/('Maintenance Log'!$B$2:$B$101=J23),'Maintenance Log'!$G$2:$G$101)))</f>
        <v/>
      </c>
      <c r="O23" s="21">
        <f>IF(J23="","",COUNTIFS('Maintenance Log'!$B$2:$B$101,J23,'Maintenance Log'!$T$2:$T$101,"Overdue")+COUNTIFS('Maintenance Log'!$B$2:$B$101,J23,'Maintenance Log'!$T$2:$T$101,"Due Soon"))</f>
        <v/>
      </c>
    </row>
    <row r="24">
      <c r="A24" s="2" t="n"/>
      <c r="B24" s="2" t="n"/>
      <c r="C24" s="19" t="n"/>
      <c r="D24" s="2" t="n"/>
      <c r="E24" s="2" t="n"/>
      <c r="F24" s="2" t="n"/>
      <c r="G24" s="5" t="n"/>
      <c r="H24" s="4" t="n"/>
      <c r="J24" s="10">
        <f>IF(A24="","",A24)</f>
        <v/>
      </c>
      <c r="K24" s="12">
        <f>IF(J24="","",COUNTIF('Maintenance Log'!$B$2:$B$101,J24))</f>
        <v/>
      </c>
      <c r="L24" s="11">
        <f>IF(J24="","",SUMIF('Maintenance Log'!$B$2:$B$101,J24,'Maintenance Log'!$P$2:$P$101))</f>
        <v/>
      </c>
      <c r="M24" s="11">
        <f>IF(J24="","",IFERROR(AVERAGEIF('Maintenance Log'!$B$2:$B$101,J24,'Maintenance Log'!$P$2:$P$101),0))</f>
        <v/>
      </c>
      <c r="N24" s="12">
        <f>IF(J24="","",IF(K24=0,"",LOOKUP(2,1/('Maintenance Log'!$B$2:$B$101=J24),'Maintenance Log'!$G$2:$G$101)))</f>
        <v/>
      </c>
      <c r="O24" s="12">
        <f>IF(J24="","",COUNTIFS('Maintenance Log'!$B$2:$B$101,J24,'Maintenance Log'!$T$2:$T$101,"Overdue")+COUNTIFS('Maintenance Log'!$B$2:$B$101,J24,'Maintenance Log'!$T$2:$T$101,"Due Soon"))</f>
        <v/>
      </c>
    </row>
    <row r="25">
      <c r="A25" s="2" t="n"/>
      <c r="B25" s="2" t="n"/>
      <c r="C25" s="19" t="n"/>
      <c r="D25" s="2" t="n"/>
      <c r="E25" s="2" t="n"/>
      <c r="F25" s="2" t="n"/>
      <c r="G25" s="5" t="n"/>
      <c r="H25" s="4" t="n"/>
      <c r="J25" s="20">
        <f>IF(A25="","",A25)</f>
        <v/>
      </c>
      <c r="K25" s="21">
        <f>IF(J25="","",COUNTIF('Maintenance Log'!$B$2:$B$101,J25))</f>
        <v/>
      </c>
      <c r="L25" s="22">
        <f>IF(J25="","",SUMIF('Maintenance Log'!$B$2:$B$101,J25,'Maintenance Log'!$P$2:$P$101))</f>
        <v/>
      </c>
      <c r="M25" s="22">
        <f>IF(J25="","",IFERROR(AVERAGEIF('Maintenance Log'!$B$2:$B$101,J25,'Maintenance Log'!$P$2:$P$101),0))</f>
        <v/>
      </c>
      <c r="N25" s="21">
        <f>IF(J25="","",IF(K25=0,"",LOOKUP(2,1/('Maintenance Log'!$B$2:$B$101=J25),'Maintenance Log'!$G$2:$G$101)))</f>
        <v/>
      </c>
      <c r="O25" s="21">
        <f>IF(J25="","",COUNTIFS('Maintenance Log'!$B$2:$B$101,J25,'Maintenance Log'!$T$2:$T$101,"Overdue")+COUNTIFS('Maintenance Log'!$B$2:$B$101,J25,'Maintenance Log'!$T$2:$T$101,"Due Soon"))</f>
        <v/>
      </c>
    </row>
    <row r="26">
      <c r="A26" s="2" t="n"/>
      <c r="B26" s="2" t="n"/>
      <c r="C26" s="19" t="n"/>
      <c r="D26" s="2" t="n"/>
      <c r="E26" s="2" t="n"/>
      <c r="F26" s="2" t="n"/>
      <c r="G26" s="5" t="n"/>
      <c r="H26" s="4" t="n"/>
      <c r="J26" s="10">
        <f>IF(A26="","",A26)</f>
        <v/>
      </c>
      <c r="K26" s="12">
        <f>IF(J26="","",COUNTIF('Maintenance Log'!$B$2:$B$101,J26))</f>
        <v/>
      </c>
      <c r="L26" s="11">
        <f>IF(J26="","",SUMIF('Maintenance Log'!$B$2:$B$101,J26,'Maintenance Log'!$P$2:$P$101))</f>
        <v/>
      </c>
      <c r="M26" s="11">
        <f>IF(J26="","",IFERROR(AVERAGEIF('Maintenance Log'!$B$2:$B$101,J26,'Maintenance Log'!$P$2:$P$101),0))</f>
        <v/>
      </c>
      <c r="N26" s="12">
        <f>IF(J26="","",IF(K26=0,"",LOOKUP(2,1/('Maintenance Log'!$B$2:$B$101=J26),'Maintenance Log'!$G$2:$G$101)))</f>
        <v/>
      </c>
      <c r="O26" s="12">
        <f>IF(J26="","",COUNTIFS('Maintenance Log'!$B$2:$B$101,J26,'Maintenance Log'!$T$2:$T$101,"Overdue")+COUNTIFS('Maintenance Log'!$B$2:$B$101,J26,'Maintenance Log'!$T$2:$T$101,"Due Soon"))</f>
        <v/>
      </c>
    </row>
    <row r="27">
      <c r="A27" s="2" t="n"/>
      <c r="B27" s="2" t="n"/>
      <c r="C27" s="19" t="n"/>
      <c r="D27" s="2" t="n"/>
      <c r="E27" s="2" t="n"/>
      <c r="F27" s="2" t="n"/>
      <c r="G27" s="5" t="n"/>
      <c r="H27" s="4" t="n"/>
      <c r="J27" s="20">
        <f>IF(A27="","",A27)</f>
        <v/>
      </c>
      <c r="K27" s="21">
        <f>IF(J27="","",COUNTIF('Maintenance Log'!$B$2:$B$101,J27))</f>
        <v/>
      </c>
      <c r="L27" s="22">
        <f>IF(J27="","",SUMIF('Maintenance Log'!$B$2:$B$101,J27,'Maintenance Log'!$P$2:$P$101))</f>
        <v/>
      </c>
      <c r="M27" s="22">
        <f>IF(J27="","",IFERROR(AVERAGEIF('Maintenance Log'!$B$2:$B$101,J27,'Maintenance Log'!$P$2:$P$101),0))</f>
        <v/>
      </c>
      <c r="N27" s="21">
        <f>IF(J27="","",IF(K27=0,"",LOOKUP(2,1/('Maintenance Log'!$B$2:$B$101=J27),'Maintenance Log'!$G$2:$G$101)))</f>
        <v/>
      </c>
      <c r="O27" s="21">
        <f>IF(J27="","",COUNTIFS('Maintenance Log'!$B$2:$B$101,J27,'Maintenance Log'!$T$2:$T$101,"Overdue")+COUNTIFS('Maintenance Log'!$B$2:$B$101,J27,'Maintenance Log'!$T$2:$T$101,"Due Soon"))</f>
        <v/>
      </c>
    </row>
    <row r="28">
      <c r="A28" s="2" t="n"/>
      <c r="B28" s="2" t="n"/>
      <c r="C28" s="19" t="n"/>
      <c r="D28" s="2" t="n"/>
      <c r="E28" s="2" t="n"/>
      <c r="F28" s="2" t="n"/>
      <c r="G28" s="5" t="n"/>
      <c r="H28" s="4" t="n"/>
      <c r="J28" s="10">
        <f>IF(A28="","",A28)</f>
        <v/>
      </c>
      <c r="K28" s="12">
        <f>IF(J28="","",COUNTIF('Maintenance Log'!$B$2:$B$101,J28))</f>
        <v/>
      </c>
      <c r="L28" s="11">
        <f>IF(J28="","",SUMIF('Maintenance Log'!$B$2:$B$101,J28,'Maintenance Log'!$P$2:$P$101))</f>
        <v/>
      </c>
      <c r="M28" s="11">
        <f>IF(J28="","",IFERROR(AVERAGEIF('Maintenance Log'!$B$2:$B$101,J28,'Maintenance Log'!$P$2:$P$101),0))</f>
        <v/>
      </c>
      <c r="N28" s="12">
        <f>IF(J28="","",IF(K28=0,"",LOOKUP(2,1/('Maintenance Log'!$B$2:$B$101=J28),'Maintenance Log'!$G$2:$G$101)))</f>
        <v/>
      </c>
      <c r="O28" s="12">
        <f>IF(J28="","",COUNTIFS('Maintenance Log'!$B$2:$B$101,J28,'Maintenance Log'!$T$2:$T$101,"Overdue")+COUNTIFS('Maintenance Log'!$B$2:$B$101,J28,'Maintenance Log'!$T$2:$T$101,"Due Soon"))</f>
        <v/>
      </c>
    </row>
    <row r="29">
      <c r="A29" s="2" t="n"/>
      <c r="B29" s="2" t="n"/>
      <c r="C29" s="19" t="n"/>
      <c r="D29" s="2" t="n"/>
      <c r="E29" s="2" t="n"/>
      <c r="F29" s="2" t="n"/>
      <c r="G29" s="5" t="n"/>
      <c r="H29" s="4" t="n"/>
      <c r="J29" s="20">
        <f>IF(A29="","",A29)</f>
        <v/>
      </c>
      <c r="K29" s="21">
        <f>IF(J29="","",COUNTIF('Maintenance Log'!$B$2:$B$101,J29))</f>
        <v/>
      </c>
      <c r="L29" s="22">
        <f>IF(J29="","",SUMIF('Maintenance Log'!$B$2:$B$101,J29,'Maintenance Log'!$P$2:$P$101))</f>
        <v/>
      </c>
      <c r="M29" s="22">
        <f>IF(J29="","",IFERROR(AVERAGEIF('Maintenance Log'!$B$2:$B$101,J29,'Maintenance Log'!$P$2:$P$101),0))</f>
        <v/>
      </c>
      <c r="N29" s="21">
        <f>IF(J29="","",IF(K29=0,"",LOOKUP(2,1/('Maintenance Log'!$B$2:$B$101=J29),'Maintenance Log'!$G$2:$G$101)))</f>
        <v/>
      </c>
      <c r="O29" s="21">
        <f>IF(J29="","",COUNTIFS('Maintenance Log'!$B$2:$B$101,J29,'Maintenance Log'!$T$2:$T$101,"Overdue")+COUNTIFS('Maintenance Log'!$B$2:$B$101,J29,'Maintenance Log'!$T$2:$T$101,"Due Soon"))</f>
        <v/>
      </c>
    </row>
    <row r="30">
      <c r="A30" s="2" t="n"/>
      <c r="B30" s="2" t="n"/>
      <c r="C30" s="19" t="n"/>
      <c r="D30" s="2" t="n"/>
      <c r="E30" s="2" t="n"/>
      <c r="F30" s="2" t="n"/>
      <c r="G30" s="5" t="n"/>
      <c r="H30" s="4" t="n"/>
      <c r="J30" s="10">
        <f>IF(A30="","",A30)</f>
        <v/>
      </c>
      <c r="K30" s="12">
        <f>IF(J30="","",COUNTIF('Maintenance Log'!$B$2:$B$101,J30))</f>
        <v/>
      </c>
      <c r="L30" s="11">
        <f>IF(J30="","",SUMIF('Maintenance Log'!$B$2:$B$101,J30,'Maintenance Log'!$P$2:$P$101))</f>
        <v/>
      </c>
      <c r="M30" s="11">
        <f>IF(J30="","",IFERROR(AVERAGEIF('Maintenance Log'!$B$2:$B$101,J30,'Maintenance Log'!$P$2:$P$101),0))</f>
        <v/>
      </c>
      <c r="N30" s="12">
        <f>IF(J30="","",IF(K30=0,"",LOOKUP(2,1/('Maintenance Log'!$B$2:$B$101=J30),'Maintenance Log'!$G$2:$G$101)))</f>
        <v/>
      </c>
      <c r="O30" s="12">
        <f>IF(J30="","",COUNTIFS('Maintenance Log'!$B$2:$B$101,J30,'Maintenance Log'!$T$2:$T$101,"Overdue")+COUNTIFS('Maintenance Log'!$B$2:$B$101,J30,'Maintenance Log'!$T$2:$T$101,"Due Soon"))</f>
        <v/>
      </c>
    </row>
    <row r="31">
      <c r="A31" s="2" t="n"/>
      <c r="B31" s="2" t="n"/>
      <c r="C31" s="19" t="n"/>
      <c r="D31" s="2" t="n"/>
      <c r="E31" s="2" t="n"/>
      <c r="F31" s="2" t="n"/>
      <c r="G31" s="5" t="n"/>
      <c r="H31" s="4" t="n"/>
      <c r="J31" s="20">
        <f>IF(A31="","",A31)</f>
        <v/>
      </c>
      <c r="K31" s="21">
        <f>IF(J31="","",COUNTIF('Maintenance Log'!$B$2:$B$101,J31))</f>
        <v/>
      </c>
      <c r="L31" s="22">
        <f>IF(J31="","",SUMIF('Maintenance Log'!$B$2:$B$101,J31,'Maintenance Log'!$P$2:$P$101))</f>
        <v/>
      </c>
      <c r="M31" s="22">
        <f>IF(J31="","",IFERROR(AVERAGEIF('Maintenance Log'!$B$2:$B$101,J31,'Maintenance Log'!$P$2:$P$101),0))</f>
        <v/>
      </c>
      <c r="N31" s="21">
        <f>IF(J31="","",IF(K31=0,"",LOOKUP(2,1/('Maintenance Log'!$B$2:$B$101=J31),'Maintenance Log'!$G$2:$G$101)))</f>
        <v/>
      </c>
      <c r="O31" s="21">
        <f>IF(J31="","",COUNTIFS('Maintenance Log'!$B$2:$B$101,J31,'Maintenance Log'!$T$2:$T$101,"Overdue")+COUNTIFS('Maintenance Log'!$B$2:$B$101,J31,'Maintenance Log'!$T$2:$T$101,"Due Soon"))</f>
        <v/>
      </c>
    </row>
    <row r="32">
      <c r="A32" s="2" t="n"/>
      <c r="B32" s="2" t="n"/>
      <c r="C32" s="19" t="n"/>
      <c r="D32" s="2" t="n"/>
      <c r="E32" s="2" t="n"/>
      <c r="F32" s="2" t="n"/>
      <c r="G32" s="5" t="n"/>
      <c r="H32" s="4" t="n"/>
      <c r="J32" s="10">
        <f>IF(A32="","",A32)</f>
        <v/>
      </c>
      <c r="K32" s="12">
        <f>IF(J32="","",COUNTIF('Maintenance Log'!$B$2:$B$101,J32))</f>
        <v/>
      </c>
      <c r="L32" s="11">
        <f>IF(J32="","",SUMIF('Maintenance Log'!$B$2:$B$101,J32,'Maintenance Log'!$P$2:$P$101))</f>
        <v/>
      </c>
      <c r="M32" s="11">
        <f>IF(J32="","",IFERROR(AVERAGEIF('Maintenance Log'!$B$2:$B$101,J32,'Maintenance Log'!$P$2:$P$101),0))</f>
        <v/>
      </c>
      <c r="N32" s="12">
        <f>IF(J32="","",IF(K32=0,"",LOOKUP(2,1/('Maintenance Log'!$B$2:$B$101=J32),'Maintenance Log'!$G$2:$G$101)))</f>
        <v/>
      </c>
      <c r="O32" s="12">
        <f>IF(J32="","",COUNTIFS('Maintenance Log'!$B$2:$B$101,J32,'Maintenance Log'!$T$2:$T$101,"Overdue")+COUNTIFS('Maintenance Log'!$B$2:$B$101,J32,'Maintenance Log'!$T$2:$T$101,"Due Soon"))</f>
        <v/>
      </c>
    </row>
    <row r="33">
      <c r="A33" s="2" t="n"/>
      <c r="B33" s="2" t="n"/>
      <c r="C33" s="19" t="n"/>
      <c r="D33" s="2" t="n"/>
      <c r="E33" s="2" t="n"/>
      <c r="F33" s="2" t="n"/>
      <c r="G33" s="5" t="n"/>
      <c r="H33" s="4" t="n"/>
      <c r="J33" s="20">
        <f>IF(A33="","",A33)</f>
        <v/>
      </c>
      <c r="K33" s="21">
        <f>IF(J33="","",COUNTIF('Maintenance Log'!$B$2:$B$101,J33))</f>
        <v/>
      </c>
      <c r="L33" s="22">
        <f>IF(J33="","",SUMIF('Maintenance Log'!$B$2:$B$101,J33,'Maintenance Log'!$P$2:$P$101))</f>
        <v/>
      </c>
      <c r="M33" s="22">
        <f>IF(J33="","",IFERROR(AVERAGEIF('Maintenance Log'!$B$2:$B$101,J33,'Maintenance Log'!$P$2:$P$101),0))</f>
        <v/>
      </c>
      <c r="N33" s="21">
        <f>IF(J33="","",IF(K33=0,"",LOOKUP(2,1/('Maintenance Log'!$B$2:$B$101=J33),'Maintenance Log'!$G$2:$G$101)))</f>
        <v/>
      </c>
      <c r="O33" s="21">
        <f>IF(J33="","",COUNTIFS('Maintenance Log'!$B$2:$B$101,J33,'Maintenance Log'!$T$2:$T$101,"Overdue")+COUNTIFS('Maintenance Log'!$B$2:$B$101,J33,'Maintenance Log'!$T$2:$T$101,"Due Soon"))</f>
        <v/>
      </c>
    </row>
    <row r="34">
      <c r="A34" s="2" t="n"/>
      <c r="B34" s="2" t="n"/>
      <c r="C34" s="19" t="n"/>
      <c r="D34" s="2" t="n"/>
      <c r="E34" s="2" t="n"/>
      <c r="F34" s="2" t="n"/>
      <c r="G34" s="5" t="n"/>
      <c r="H34" s="4" t="n"/>
      <c r="J34" s="10">
        <f>IF(A34="","",A34)</f>
        <v/>
      </c>
      <c r="K34" s="12">
        <f>IF(J34="","",COUNTIF('Maintenance Log'!$B$2:$B$101,J34))</f>
        <v/>
      </c>
      <c r="L34" s="11">
        <f>IF(J34="","",SUMIF('Maintenance Log'!$B$2:$B$101,J34,'Maintenance Log'!$P$2:$P$101))</f>
        <v/>
      </c>
      <c r="M34" s="11">
        <f>IF(J34="","",IFERROR(AVERAGEIF('Maintenance Log'!$B$2:$B$101,J34,'Maintenance Log'!$P$2:$P$101),0))</f>
        <v/>
      </c>
      <c r="N34" s="12">
        <f>IF(J34="","",IF(K34=0,"",LOOKUP(2,1/('Maintenance Log'!$B$2:$B$101=J34),'Maintenance Log'!$G$2:$G$101)))</f>
        <v/>
      </c>
      <c r="O34" s="12">
        <f>IF(J34="","",COUNTIFS('Maintenance Log'!$B$2:$B$101,J34,'Maintenance Log'!$T$2:$T$101,"Overdue")+COUNTIFS('Maintenance Log'!$B$2:$B$101,J34,'Maintenance Log'!$T$2:$T$101,"Due Soon"))</f>
        <v/>
      </c>
    </row>
    <row r="35">
      <c r="A35" s="2" t="n"/>
      <c r="B35" s="2" t="n"/>
      <c r="C35" s="19" t="n"/>
      <c r="D35" s="2" t="n"/>
      <c r="E35" s="2" t="n"/>
      <c r="F35" s="2" t="n"/>
      <c r="G35" s="5" t="n"/>
      <c r="H35" s="4" t="n"/>
      <c r="J35" s="20">
        <f>IF(A35="","",A35)</f>
        <v/>
      </c>
      <c r="K35" s="21">
        <f>IF(J35="","",COUNTIF('Maintenance Log'!$B$2:$B$101,J35))</f>
        <v/>
      </c>
      <c r="L35" s="22">
        <f>IF(J35="","",SUMIF('Maintenance Log'!$B$2:$B$101,J35,'Maintenance Log'!$P$2:$P$101))</f>
        <v/>
      </c>
      <c r="M35" s="22">
        <f>IF(J35="","",IFERROR(AVERAGEIF('Maintenance Log'!$B$2:$B$101,J35,'Maintenance Log'!$P$2:$P$101),0))</f>
        <v/>
      </c>
      <c r="N35" s="21">
        <f>IF(J35="","",IF(K35=0,"",LOOKUP(2,1/('Maintenance Log'!$B$2:$B$101=J35),'Maintenance Log'!$G$2:$G$101)))</f>
        <v/>
      </c>
      <c r="O35" s="21">
        <f>IF(J35="","",COUNTIFS('Maintenance Log'!$B$2:$B$101,J35,'Maintenance Log'!$T$2:$T$101,"Overdue")+COUNTIFS('Maintenance Log'!$B$2:$B$101,J35,'Maintenance Log'!$T$2:$T$101,"Due Soon"))</f>
        <v/>
      </c>
    </row>
    <row r="36">
      <c r="A36" s="2" t="n"/>
      <c r="B36" s="2" t="n"/>
      <c r="C36" s="19" t="n"/>
      <c r="D36" s="2" t="n"/>
      <c r="E36" s="2" t="n"/>
      <c r="F36" s="2" t="n"/>
      <c r="G36" s="5" t="n"/>
      <c r="H36" s="4" t="n"/>
      <c r="J36" s="10">
        <f>IF(A36="","",A36)</f>
        <v/>
      </c>
      <c r="K36" s="12">
        <f>IF(J36="","",COUNTIF('Maintenance Log'!$B$2:$B$101,J36))</f>
        <v/>
      </c>
      <c r="L36" s="11">
        <f>IF(J36="","",SUMIF('Maintenance Log'!$B$2:$B$101,J36,'Maintenance Log'!$P$2:$P$101))</f>
        <v/>
      </c>
      <c r="M36" s="11">
        <f>IF(J36="","",IFERROR(AVERAGEIF('Maintenance Log'!$B$2:$B$101,J36,'Maintenance Log'!$P$2:$P$101),0))</f>
        <v/>
      </c>
      <c r="N36" s="12">
        <f>IF(J36="","",IF(K36=0,"",LOOKUP(2,1/('Maintenance Log'!$B$2:$B$101=J36),'Maintenance Log'!$G$2:$G$101)))</f>
        <v/>
      </c>
      <c r="O36" s="12">
        <f>IF(J36="","",COUNTIFS('Maintenance Log'!$B$2:$B$101,J36,'Maintenance Log'!$T$2:$T$101,"Overdue")+COUNTIFS('Maintenance Log'!$B$2:$B$101,J36,'Maintenance Log'!$T$2:$T$101,"Due Soon"))</f>
        <v/>
      </c>
    </row>
    <row r="37">
      <c r="A37" s="2" t="n"/>
      <c r="B37" s="2" t="n"/>
      <c r="C37" s="19" t="n"/>
      <c r="D37" s="2" t="n"/>
      <c r="E37" s="2" t="n"/>
      <c r="F37" s="2" t="n"/>
      <c r="G37" s="5" t="n"/>
      <c r="H37" s="4" t="n"/>
      <c r="J37" s="20">
        <f>IF(A37="","",A37)</f>
        <v/>
      </c>
      <c r="K37" s="21">
        <f>IF(J37="","",COUNTIF('Maintenance Log'!$B$2:$B$101,J37))</f>
        <v/>
      </c>
      <c r="L37" s="22">
        <f>IF(J37="","",SUMIF('Maintenance Log'!$B$2:$B$101,J37,'Maintenance Log'!$P$2:$P$101))</f>
        <v/>
      </c>
      <c r="M37" s="22">
        <f>IF(J37="","",IFERROR(AVERAGEIF('Maintenance Log'!$B$2:$B$101,J37,'Maintenance Log'!$P$2:$P$101),0))</f>
        <v/>
      </c>
      <c r="N37" s="21">
        <f>IF(J37="","",IF(K37=0,"",LOOKUP(2,1/('Maintenance Log'!$B$2:$B$101=J37),'Maintenance Log'!$G$2:$G$101)))</f>
        <v/>
      </c>
      <c r="O37" s="21">
        <f>IF(J37="","",COUNTIFS('Maintenance Log'!$B$2:$B$101,J37,'Maintenance Log'!$T$2:$T$101,"Overdue")+COUNTIFS('Maintenance Log'!$B$2:$B$101,J37,'Maintenance Log'!$T$2:$T$101,"Due Soon"))</f>
        <v/>
      </c>
    </row>
    <row r="38">
      <c r="A38" s="2" t="n"/>
      <c r="B38" s="2" t="n"/>
      <c r="C38" s="19" t="n"/>
      <c r="D38" s="2" t="n"/>
      <c r="E38" s="2" t="n"/>
      <c r="F38" s="2" t="n"/>
      <c r="G38" s="5" t="n"/>
      <c r="H38" s="4" t="n"/>
      <c r="J38" s="10">
        <f>IF(A38="","",A38)</f>
        <v/>
      </c>
      <c r="K38" s="12">
        <f>IF(J38="","",COUNTIF('Maintenance Log'!$B$2:$B$101,J38))</f>
        <v/>
      </c>
      <c r="L38" s="11">
        <f>IF(J38="","",SUMIF('Maintenance Log'!$B$2:$B$101,J38,'Maintenance Log'!$P$2:$P$101))</f>
        <v/>
      </c>
      <c r="M38" s="11">
        <f>IF(J38="","",IFERROR(AVERAGEIF('Maintenance Log'!$B$2:$B$101,J38,'Maintenance Log'!$P$2:$P$101),0))</f>
        <v/>
      </c>
      <c r="N38" s="12">
        <f>IF(J38="","",IF(K38=0,"",LOOKUP(2,1/('Maintenance Log'!$B$2:$B$101=J38),'Maintenance Log'!$G$2:$G$101)))</f>
        <v/>
      </c>
      <c r="O38" s="12">
        <f>IF(J38="","",COUNTIFS('Maintenance Log'!$B$2:$B$101,J38,'Maintenance Log'!$T$2:$T$101,"Overdue")+COUNTIFS('Maintenance Log'!$B$2:$B$101,J38,'Maintenance Log'!$T$2:$T$101,"Due Soon"))</f>
        <v/>
      </c>
    </row>
    <row r="39">
      <c r="A39" s="2" t="n"/>
      <c r="B39" s="2" t="n"/>
      <c r="C39" s="19" t="n"/>
      <c r="D39" s="2" t="n"/>
      <c r="E39" s="2" t="n"/>
      <c r="F39" s="2" t="n"/>
      <c r="G39" s="5" t="n"/>
      <c r="H39" s="4" t="n"/>
      <c r="J39" s="20">
        <f>IF(A39="","",A39)</f>
        <v/>
      </c>
      <c r="K39" s="21">
        <f>IF(J39="","",COUNTIF('Maintenance Log'!$B$2:$B$101,J39))</f>
        <v/>
      </c>
      <c r="L39" s="22">
        <f>IF(J39="","",SUMIF('Maintenance Log'!$B$2:$B$101,J39,'Maintenance Log'!$P$2:$P$101))</f>
        <v/>
      </c>
      <c r="M39" s="22">
        <f>IF(J39="","",IFERROR(AVERAGEIF('Maintenance Log'!$B$2:$B$101,J39,'Maintenance Log'!$P$2:$P$101),0))</f>
        <v/>
      </c>
      <c r="N39" s="21">
        <f>IF(J39="","",IF(K39=0,"",LOOKUP(2,1/('Maintenance Log'!$B$2:$B$101=J39),'Maintenance Log'!$G$2:$G$101)))</f>
        <v/>
      </c>
      <c r="O39" s="21">
        <f>IF(J39="","",COUNTIFS('Maintenance Log'!$B$2:$B$101,J39,'Maintenance Log'!$T$2:$T$101,"Overdue")+COUNTIFS('Maintenance Log'!$B$2:$B$101,J39,'Maintenance Log'!$T$2:$T$101,"Due Soon"))</f>
        <v/>
      </c>
    </row>
    <row r="40">
      <c r="A40" s="2" t="n"/>
      <c r="B40" s="2" t="n"/>
      <c r="C40" s="19" t="n"/>
      <c r="D40" s="2" t="n"/>
      <c r="E40" s="2" t="n"/>
      <c r="F40" s="2" t="n"/>
      <c r="G40" s="5" t="n"/>
      <c r="H40" s="4" t="n"/>
      <c r="J40" s="10">
        <f>IF(A40="","",A40)</f>
        <v/>
      </c>
      <c r="K40" s="12">
        <f>IF(J40="","",COUNTIF('Maintenance Log'!$B$2:$B$101,J40))</f>
        <v/>
      </c>
      <c r="L40" s="11">
        <f>IF(J40="","",SUMIF('Maintenance Log'!$B$2:$B$101,J40,'Maintenance Log'!$P$2:$P$101))</f>
        <v/>
      </c>
      <c r="M40" s="11">
        <f>IF(J40="","",IFERROR(AVERAGEIF('Maintenance Log'!$B$2:$B$101,J40,'Maintenance Log'!$P$2:$P$101),0))</f>
        <v/>
      </c>
      <c r="N40" s="12">
        <f>IF(J40="","",IF(K40=0,"",LOOKUP(2,1/('Maintenance Log'!$B$2:$B$101=J40),'Maintenance Log'!$G$2:$G$101)))</f>
        <v/>
      </c>
      <c r="O40" s="12">
        <f>IF(J40="","",COUNTIFS('Maintenance Log'!$B$2:$B$101,J40,'Maintenance Log'!$T$2:$T$101,"Overdue")+COUNTIFS('Maintenance Log'!$B$2:$B$101,J40,'Maintenance Log'!$T$2:$T$101,"Due Soon"))</f>
        <v/>
      </c>
    </row>
    <row r="41">
      <c r="A41" s="2" t="n"/>
      <c r="B41" s="2" t="n"/>
      <c r="C41" s="19" t="n"/>
      <c r="D41" s="2" t="n"/>
      <c r="E41" s="2" t="n"/>
      <c r="F41" s="2" t="n"/>
      <c r="G41" s="5" t="n"/>
      <c r="H41" s="4" t="n"/>
      <c r="J41" s="20">
        <f>IF(A41="","",A41)</f>
        <v/>
      </c>
      <c r="K41" s="21">
        <f>IF(J41="","",COUNTIF('Maintenance Log'!$B$2:$B$101,J41))</f>
        <v/>
      </c>
      <c r="L41" s="22">
        <f>IF(J41="","",SUMIF('Maintenance Log'!$B$2:$B$101,J41,'Maintenance Log'!$P$2:$P$101))</f>
        <v/>
      </c>
      <c r="M41" s="22">
        <f>IF(J41="","",IFERROR(AVERAGEIF('Maintenance Log'!$B$2:$B$101,J41,'Maintenance Log'!$P$2:$P$101),0))</f>
        <v/>
      </c>
      <c r="N41" s="21">
        <f>IF(J41="","",IF(K41=0,"",LOOKUP(2,1/('Maintenance Log'!$B$2:$B$101=J41),'Maintenance Log'!$G$2:$G$101)))</f>
        <v/>
      </c>
      <c r="O41" s="21">
        <f>IF(J41="","",COUNTIFS('Maintenance Log'!$B$2:$B$101,J41,'Maintenance Log'!$T$2:$T$101,"Overdue")+COUNTIFS('Maintenance Log'!$B$2:$B$101,J41,'Maintenance Log'!$T$2:$T$101,"Due Soon"))</f>
        <v/>
      </c>
    </row>
    <row r="42">
      <c r="A42" s="2" t="n"/>
      <c r="B42" s="2" t="n"/>
      <c r="C42" s="19" t="n"/>
      <c r="D42" s="2" t="n"/>
      <c r="E42" s="2" t="n"/>
      <c r="F42" s="2" t="n"/>
      <c r="G42" s="5" t="n"/>
      <c r="H42" s="4" t="n"/>
      <c r="J42" s="10">
        <f>IF(A42="","",A42)</f>
        <v/>
      </c>
      <c r="K42" s="12">
        <f>IF(J42="","",COUNTIF('Maintenance Log'!$B$2:$B$101,J42))</f>
        <v/>
      </c>
      <c r="L42" s="11">
        <f>IF(J42="","",SUMIF('Maintenance Log'!$B$2:$B$101,J42,'Maintenance Log'!$P$2:$P$101))</f>
        <v/>
      </c>
      <c r="M42" s="11">
        <f>IF(J42="","",IFERROR(AVERAGEIF('Maintenance Log'!$B$2:$B$101,J42,'Maintenance Log'!$P$2:$P$101),0))</f>
        <v/>
      </c>
      <c r="N42" s="12">
        <f>IF(J42="","",IF(K42=0,"",LOOKUP(2,1/('Maintenance Log'!$B$2:$B$101=J42),'Maintenance Log'!$G$2:$G$101)))</f>
        <v/>
      </c>
      <c r="O42" s="12">
        <f>IF(J42="","",COUNTIFS('Maintenance Log'!$B$2:$B$101,J42,'Maintenance Log'!$T$2:$T$101,"Overdue")+COUNTIFS('Maintenance Log'!$B$2:$B$101,J42,'Maintenance Log'!$T$2:$T$101,"Due Soon"))</f>
        <v/>
      </c>
    </row>
    <row r="43">
      <c r="A43" s="2" t="n"/>
      <c r="B43" s="2" t="n"/>
      <c r="C43" s="19" t="n"/>
      <c r="D43" s="2" t="n"/>
      <c r="E43" s="2" t="n"/>
      <c r="F43" s="2" t="n"/>
      <c r="G43" s="5" t="n"/>
      <c r="H43" s="4" t="n"/>
      <c r="J43" s="20">
        <f>IF(A43="","",A43)</f>
        <v/>
      </c>
      <c r="K43" s="21">
        <f>IF(J43="","",COUNTIF('Maintenance Log'!$B$2:$B$101,J43))</f>
        <v/>
      </c>
      <c r="L43" s="22">
        <f>IF(J43="","",SUMIF('Maintenance Log'!$B$2:$B$101,J43,'Maintenance Log'!$P$2:$P$101))</f>
        <v/>
      </c>
      <c r="M43" s="22">
        <f>IF(J43="","",IFERROR(AVERAGEIF('Maintenance Log'!$B$2:$B$101,J43,'Maintenance Log'!$P$2:$P$101),0))</f>
        <v/>
      </c>
      <c r="N43" s="21">
        <f>IF(J43="","",IF(K43=0,"",LOOKUP(2,1/('Maintenance Log'!$B$2:$B$101=J43),'Maintenance Log'!$G$2:$G$101)))</f>
        <v/>
      </c>
      <c r="O43" s="21">
        <f>IF(J43="","",COUNTIFS('Maintenance Log'!$B$2:$B$101,J43,'Maintenance Log'!$T$2:$T$101,"Overdue")+COUNTIFS('Maintenance Log'!$B$2:$B$101,J43,'Maintenance Log'!$T$2:$T$101,"Due Soon"))</f>
        <v/>
      </c>
    </row>
    <row r="44">
      <c r="A44" s="2" t="n"/>
      <c r="B44" s="2" t="n"/>
      <c r="C44" s="19" t="n"/>
      <c r="D44" s="2" t="n"/>
      <c r="E44" s="2" t="n"/>
      <c r="F44" s="2" t="n"/>
      <c r="G44" s="5" t="n"/>
      <c r="H44" s="4" t="n"/>
      <c r="J44" s="10">
        <f>IF(A44="","",A44)</f>
        <v/>
      </c>
      <c r="K44" s="12">
        <f>IF(J44="","",COUNTIF('Maintenance Log'!$B$2:$B$101,J44))</f>
        <v/>
      </c>
      <c r="L44" s="11">
        <f>IF(J44="","",SUMIF('Maintenance Log'!$B$2:$B$101,J44,'Maintenance Log'!$P$2:$P$101))</f>
        <v/>
      </c>
      <c r="M44" s="11">
        <f>IF(J44="","",IFERROR(AVERAGEIF('Maintenance Log'!$B$2:$B$101,J44,'Maintenance Log'!$P$2:$P$101),0))</f>
        <v/>
      </c>
      <c r="N44" s="12">
        <f>IF(J44="","",IF(K44=0,"",LOOKUP(2,1/('Maintenance Log'!$B$2:$B$101=J44),'Maintenance Log'!$G$2:$G$101)))</f>
        <v/>
      </c>
      <c r="O44" s="12">
        <f>IF(J44="","",COUNTIFS('Maintenance Log'!$B$2:$B$101,J44,'Maintenance Log'!$T$2:$T$101,"Overdue")+COUNTIFS('Maintenance Log'!$B$2:$B$101,J44,'Maintenance Log'!$T$2:$T$101,"Due Soon"))</f>
        <v/>
      </c>
    </row>
    <row r="45">
      <c r="A45" s="2" t="n"/>
      <c r="B45" s="2" t="n"/>
      <c r="C45" s="19" t="n"/>
      <c r="D45" s="2" t="n"/>
      <c r="E45" s="2" t="n"/>
      <c r="F45" s="2" t="n"/>
      <c r="G45" s="5" t="n"/>
      <c r="H45" s="4" t="n"/>
      <c r="J45" s="20">
        <f>IF(A45="","",A45)</f>
        <v/>
      </c>
      <c r="K45" s="21">
        <f>IF(J45="","",COUNTIF('Maintenance Log'!$B$2:$B$101,J45))</f>
        <v/>
      </c>
      <c r="L45" s="22">
        <f>IF(J45="","",SUMIF('Maintenance Log'!$B$2:$B$101,J45,'Maintenance Log'!$P$2:$P$101))</f>
        <v/>
      </c>
      <c r="M45" s="22">
        <f>IF(J45="","",IFERROR(AVERAGEIF('Maintenance Log'!$B$2:$B$101,J45,'Maintenance Log'!$P$2:$P$101),0))</f>
        <v/>
      </c>
      <c r="N45" s="21">
        <f>IF(J45="","",IF(K45=0,"",LOOKUP(2,1/('Maintenance Log'!$B$2:$B$101=J45),'Maintenance Log'!$G$2:$G$101)))</f>
        <v/>
      </c>
      <c r="O45" s="21">
        <f>IF(J45="","",COUNTIFS('Maintenance Log'!$B$2:$B$101,J45,'Maintenance Log'!$T$2:$T$101,"Overdue")+COUNTIFS('Maintenance Log'!$B$2:$B$101,J45,'Maintenance Log'!$T$2:$T$101,"Due Soon"))</f>
        <v/>
      </c>
    </row>
    <row r="46">
      <c r="A46" s="2" t="n"/>
      <c r="B46" s="2" t="n"/>
      <c r="C46" s="19" t="n"/>
      <c r="D46" s="2" t="n"/>
      <c r="E46" s="2" t="n"/>
      <c r="F46" s="2" t="n"/>
      <c r="G46" s="5" t="n"/>
      <c r="H46" s="4" t="n"/>
      <c r="J46" s="10">
        <f>IF(A46="","",A46)</f>
        <v/>
      </c>
      <c r="K46" s="12">
        <f>IF(J46="","",COUNTIF('Maintenance Log'!$B$2:$B$101,J46))</f>
        <v/>
      </c>
      <c r="L46" s="11">
        <f>IF(J46="","",SUMIF('Maintenance Log'!$B$2:$B$101,J46,'Maintenance Log'!$P$2:$P$101))</f>
        <v/>
      </c>
      <c r="M46" s="11">
        <f>IF(J46="","",IFERROR(AVERAGEIF('Maintenance Log'!$B$2:$B$101,J46,'Maintenance Log'!$P$2:$P$101),0))</f>
        <v/>
      </c>
      <c r="N46" s="12">
        <f>IF(J46="","",IF(K46=0,"",LOOKUP(2,1/('Maintenance Log'!$B$2:$B$101=J46),'Maintenance Log'!$G$2:$G$101)))</f>
        <v/>
      </c>
      <c r="O46" s="12">
        <f>IF(J46="","",COUNTIFS('Maintenance Log'!$B$2:$B$101,J46,'Maintenance Log'!$T$2:$T$101,"Overdue")+COUNTIFS('Maintenance Log'!$B$2:$B$101,J46,'Maintenance Log'!$T$2:$T$101,"Due Soon"))</f>
        <v/>
      </c>
    </row>
    <row r="47">
      <c r="A47" s="2" t="n"/>
      <c r="B47" s="2" t="n"/>
      <c r="C47" s="19" t="n"/>
      <c r="D47" s="2" t="n"/>
      <c r="E47" s="2" t="n"/>
      <c r="F47" s="2" t="n"/>
      <c r="G47" s="5" t="n"/>
      <c r="H47" s="4" t="n"/>
      <c r="J47" s="20">
        <f>IF(A47="","",A47)</f>
        <v/>
      </c>
      <c r="K47" s="21">
        <f>IF(J47="","",COUNTIF('Maintenance Log'!$B$2:$B$101,J47))</f>
        <v/>
      </c>
      <c r="L47" s="22">
        <f>IF(J47="","",SUMIF('Maintenance Log'!$B$2:$B$101,J47,'Maintenance Log'!$P$2:$P$101))</f>
        <v/>
      </c>
      <c r="M47" s="22">
        <f>IF(J47="","",IFERROR(AVERAGEIF('Maintenance Log'!$B$2:$B$101,J47,'Maintenance Log'!$P$2:$P$101),0))</f>
        <v/>
      </c>
      <c r="N47" s="21">
        <f>IF(J47="","",IF(K47=0,"",LOOKUP(2,1/('Maintenance Log'!$B$2:$B$101=J47),'Maintenance Log'!$G$2:$G$101)))</f>
        <v/>
      </c>
      <c r="O47" s="21">
        <f>IF(J47="","",COUNTIFS('Maintenance Log'!$B$2:$B$101,J47,'Maintenance Log'!$T$2:$T$101,"Overdue")+COUNTIFS('Maintenance Log'!$B$2:$B$101,J47,'Maintenance Log'!$T$2:$T$101,"Due Soon"))</f>
        <v/>
      </c>
    </row>
    <row r="48">
      <c r="A48" s="2" t="n"/>
      <c r="B48" s="2" t="n"/>
      <c r="C48" s="19" t="n"/>
      <c r="D48" s="2" t="n"/>
      <c r="E48" s="2" t="n"/>
      <c r="F48" s="2" t="n"/>
      <c r="G48" s="5" t="n"/>
      <c r="H48" s="4" t="n"/>
      <c r="J48" s="10">
        <f>IF(A48="","",A48)</f>
        <v/>
      </c>
      <c r="K48" s="12">
        <f>IF(J48="","",COUNTIF('Maintenance Log'!$B$2:$B$101,J48))</f>
        <v/>
      </c>
      <c r="L48" s="11">
        <f>IF(J48="","",SUMIF('Maintenance Log'!$B$2:$B$101,J48,'Maintenance Log'!$P$2:$P$101))</f>
        <v/>
      </c>
      <c r="M48" s="11">
        <f>IF(J48="","",IFERROR(AVERAGEIF('Maintenance Log'!$B$2:$B$101,J48,'Maintenance Log'!$P$2:$P$101),0))</f>
        <v/>
      </c>
      <c r="N48" s="12">
        <f>IF(J48="","",IF(K48=0,"",LOOKUP(2,1/('Maintenance Log'!$B$2:$B$101=J48),'Maintenance Log'!$G$2:$G$101)))</f>
        <v/>
      </c>
      <c r="O48" s="12">
        <f>IF(J48="","",COUNTIFS('Maintenance Log'!$B$2:$B$101,J48,'Maintenance Log'!$T$2:$T$101,"Overdue")+COUNTIFS('Maintenance Log'!$B$2:$B$101,J48,'Maintenance Log'!$T$2:$T$101,"Due Soon"))</f>
        <v/>
      </c>
    </row>
    <row r="49">
      <c r="A49" s="2" t="n"/>
      <c r="B49" s="2" t="n"/>
      <c r="C49" s="19" t="n"/>
      <c r="D49" s="2" t="n"/>
      <c r="E49" s="2" t="n"/>
      <c r="F49" s="2" t="n"/>
      <c r="G49" s="5" t="n"/>
      <c r="H49" s="4" t="n"/>
      <c r="J49" s="20">
        <f>IF(A49="","",A49)</f>
        <v/>
      </c>
      <c r="K49" s="21">
        <f>IF(J49="","",COUNTIF('Maintenance Log'!$B$2:$B$101,J49))</f>
        <v/>
      </c>
      <c r="L49" s="22">
        <f>IF(J49="","",SUMIF('Maintenance Log'!$B$2:$B$101,J49,'Maintenance Log'!$P$2:$P$101))</f>
        <v/>
      </c>
      <c r="M49" s="22">
        <f>IF(J49="","",IFERROR(AVERAGEIF('Maintenance Log'!$B$2:$B$101,J49,'Maintenance Log'!$P$2:$P$101),0))</f>
        <v/>
      </c>
      <c r="N49" s="21">
        <f>IF(J49="","",IF(K49=0,"",LOOKUP(2,1/('Maintenance Log'!$B$2:$B$101=J49),'Maintenance Log'!$G$2:$G$101)))</f>
        <v/>
      </c>
      <c r="O49" s="21">
        <f>IF(J49="","",COUNTIFS('Maintenance Log'!$B$2:$B$101,J49,'Maintenance Log'!$T$2:$T$101,"Overdue")+COUNTIFS('Maintenance Log'!$B$2:$B$101,J49,'Maintenance Log'!$T$2:$T$101,"Due Soon"))</f>
        <v/>
      </c>
    </row>
    <row r="50">
      <c r="A50" s="2" t="n"/>
      <c r="B50" s="2" t="n"/>
      <c r="C50" s="19" t="n"/>
      <c r="D50" s="2" t="n"/>
      <c r="E50" s="2" t="n"/>
      <c r="F50" s="2" t="n"/>
      <c r="G50" s="5" t="n"/>
      <c r="H50" s="4" t="n"/>
      <c r="J50" s="10">
        <f>IF(A50="","",A50)</f>
        <v/>
      </c>
      <c r="K50" s="12">
        <f>IF(J50="","",COUNTIF('Maintenance Log'!$B$2:$B$101,J50))</f>
        <v/>
      </c>
      <c r="L50" s="11">
        <f>IF(J50="","",SUMIF('Maintenance Log'!$B$2:$B$101,J50,'Maintenance Log'!$P$2:$P$101))</f>
        <v/>
      </c>
      <c r="M50" s="11">
        <f>IF(J50="","",IFERROR(AVERAGEIF('Maintenance Log'!$B$2:$B$101,J50,'Maintenance Log'!$P$2:$P$101),0))</f>
        <v/>
      </c>
      <c r="N50" s="12">
        <f>IF(J50="","",IF(K50=0,"",LOOKUP(2,1/('Maintenance Log'!$B$2:$B$101=J50),'Maintenance Log'!$G$2:$G$101)))</f>
        <v/>
      </c>
      <c r="O50" s="12">
        <f>IF(J50="","",COUNTIFS('Maintenance Log'!$B$2:$B$101,J50,'Maintenance Log'!$T$2:$T$101,"Overdue")+COUNTIFS('Maintenance Log'!$B$2:$B$101,J50,'Maintenance Log'!$T$2:$T$101,"Due Soon"))</f>
        <v/>
      </c>
    </row>
    <row r="51">
      <c r="A51" s="2" t="n"/>
      <c r="B51" s="2" t="n"/>
      <c r="C51" s="19" t="n"/>
      <c r="D51" s="2" t="n"/>
      <c r="E51" s="2" t="n"/>
      <c r="F51" s="2" t="n"/>
      <c r="G51" s="5" t="n"/>
      <c r="H51" s="4" t="n"/>
      <c r="J51" s="20">
        <f>IF(A51="","",A51)</f>
        <v/>
      </c>
      <c r="K51" s="21">
        <f>IF(J51="","",COUNTIF('Maintenance Log'!$B$2:$B$101,J51))</f>
        <v/>
      </c>
      <c r="L51" s="22">
        <f>IF(J51="","",SUMIF('Maintenance Log'!$B$2:$B$101,J51,'Maintenance Log'!$P$2:$P$101))</f>
        <v/>
      </c>
      <c r="M51" s="22">
        <f>IF(J51="","",IFERROR(AVERAGEIF('Maintenance Log'!$B$2:$B$101,J51,'Maintenance Log'!$P$2:$P$101),0))</f>
        <v/>
      </c>
      <c r="N51" s="21">
        <f>IF(J51="","",IF(K51=0,"",LOOKUP(2,1/('Maintenance Log'!$B$2:$B$101=J51),'Maintenance Log'!$G$2:$G$101)))</f>
        <v/>
      </c>
      <c r="O51" s="21">
        <f>IF(J51="","",COUNTIFS('Maintenance Log'!$B$2:$B$101,J51,'Maintenance Log'!$T$2:$T$101,"Overdue")+COUNTIFS('Maintenance Log'!$B$2:$B$101,J51,'Maintenance Log'!$T$2:$T$101,"Due Soon"))</f>
        <v/>
      </c>
    </row>
    <row r="52">
      <c r="A52" s="2" t="n"/>
      <c r="B52" s="2" t="n"/>
      <c r="C52" s="19" t="n"/>
      <c r="D52" s="2" t="n"/>
      <c r="E52" s="2" t="n"/>
      <c r="F52" s="2" t="n"/>
      <c r="G52" s="5" t="n"/>
      <c r="H52" s="4" t="n"/>
      <c r="J52" s="10">
        <f>IF(A52="","",A52)</f>
        <v/>
      </c>
      <c r="K52" s="12">
        <f>IF(J52="","",COUNTIF('Maintenance Log'!$B$2:$B$101,J52))</f>
        <v/>
      </c>
      <c r="L52" s="11">
        <f>IF(J52="","",SUMIF('Maintenance Log'!$B$2:$B$101,J52,'Maintenance Log'!$P$2:$P$101))</f>
        <v/>
      </c>
      <c r="M52" s="11">
        <f>IF(J52="","",IFERROR(AVERAGEIF('Maintenance Log'!$B$2:$B$101,J52,'Maintenance Log'!$P$2:$P$101),0))</f>
        <v/>
      </c>
      <c r="N52" s="12">
        <f>IF(J52="","",IF(K52=0,"",LOOKUP(2,1/('Maintenance Log'!$B$2:$B$101=J52),'Maintenance Log'!$G$2:$G$101)))</f>
        <v/>
      </c>
      <c r="O52" s="12">
        <f>IF(J52="","",COUNTIFS('Maintenance Log'!$B$2:$B$101,J52,'Maintenance Log'!$T$2:$T$101,"Overdue")+COUNTIFS('Maintenance Log'!$B$2:$B$101,J52,'Maintenance Log'!$T$2:$T$101,"Due Soon"))</f>
        <v/>
      </c>
    </row>
    <row r="53">
      <c r="A53" s="2" t="n"/>
      <c r="B53" s="2" t="n"/>
      <c r="C53" s="19" t="n"/>
      <c r="D53" s="2" t="n"/>
      <c r="E53" s="2" t="n"/>
      <c r="F53" s="2" t="n"/>
      <c r="G53" s="5" t="n"/>
      <c r="H53" s="4" t="n"/>
      <c r="J53" s="20">
        <f>IF(A53="","",A53)</f>
        <v/>
      </c>
      <c r="K53" s="21">
        <f>IF(J53="","",COUNTIF('Maintenance Log'!$B$2:$B$101,J53))</f>
        <v/>
      </c>
      <c r="L53" s="22">
        <f>IF(J53="","",SUMIF('Maintenance Log'!$B$2:$B$101,J53,'Maintenance Log'!$P$2:$P$101))</f>
        <v/>
      </c>
      <c r="M53" s="22">
        <f>IF(J53="","",IFERROR(AVERAGEIF('Maintenance Log'!$B$2:$B$101,J53,'Maintenance Log'!$P$2:$P$101),0))</f>
        <v/>
      </c>
      <c r="N53" s="21">
        <f>IF(J53="","",IF(K53=0,"",LOOKUP(2,1/('Maintenance Log'!$B$2:$B$101=J53),'Maintenance Log'!$G$2:$G$101)))</f>
        <v/>
      </c>
      <c r="O53" s="21">
        <f>IF(J53="","",COUNTIFS('Maintenance Log'!$B$2:$B$101,J53,'Maintenance Log'!$T$2:$T$101,"Overdue")+COUNTIFS('Maintenance Log'!$B$2:$B$101,J53,'Maintenance Log'!$T$2:$T$101,"Due Soon"))</f>
        <v/>
      </c>
    </row>
    <row r="54">
      <c r="A54" s="2" t="n"/>
      <c r="B54" s="2" t="n"/>
      <c r="C54" s="19" t="n"/>
      <c r="D54" s="2" t="n"/>
      <c r="E54" s="2" t="n"/>
      <c r="F54" s="2" t="n"/>
      <c r="G54" s="5" t="n"/>
      <c r="H54" s="4" t="n"/>
      <c r="J54" s="10">
        <f>IF(A54="","",A54)</f>
        <v/>
      </c>
      <c r="K54" s="12">
        <f>IF(J54="","",COUNTIF('Maintenance Log'!$B$2:$B$101,J54))</f>
        <v/>
      </c>
      <c r="L54" s="11">
        <f>IF(J54="","",SUMIF('Maintenance Log'!$B$2:$B$101,J54,'Maintenance Log'!$P$2:$P$101))</f>
        <v/>
      </c>
      <c r="M54" s="11">
        <f>IF(J54="","",IFERROR(AVERAGEIF('Maintenance Log'!$B$2:$B$101,J54,'Maintenance Log'!$P$2:$P$101),0))</f>
        <v/>
      </c>
      <c r="N54" s="12">
        <f>IF(J54="","",IF(K54=0,"",LOOKUP(2,1/('Maintenance Log'!$B$2:$B$101=J54),'Maintenance Log'!$G$2:$G$101)))</f>
        <v/>
      </c>
      <c r="O54" s="12">
        <f>IF(J54="","",COUNTIFS('Maintenance Log'!$B$2:$B$101,J54,'Maintenance Log'!$T$2:$T$101,"Overdue")+COUNTIFS('Maintenance Log'!$B$2:$B$101,J54,'Maintenance Log'!$T$2:$T$101,"Due Soon"))</f>
        <v/>
      </c>
    </row>
    <row r="55">
      <c r="A55" s="2" t="n"/>
      <c r="B55" s="2" t="n"/>
      <c r="C55" s="19" t="n"/>
      <c r="D55" s="2" t="n"/>
      <c r="E55" s="2" t="n"/>
      <c r="F55" s="2" t="n"/>
      <c r="G55" s="5" t="n"/>
      <c r="H55" s="4" t="n"/>
      <c r="J55" s="20">
        <f>IF(A55="","",A55)</f>
        <v/>
      </c>
      <c r="K55" s="21">
        <f>IF(J55="","",COUNTIF('Maintenance Log'!$B$2:$B$101,J55))</f>
        <v/>
      </c>
      <c r="L55" s="22">
        <f>IF(J55="","",SUMIF('Maintenance Log'!$B$2:$B$101,J55,'Maintenance Log'!$P$2:$P$101))</f>
        <v/>
      </c>
      <c r="M55" s="22">
        <f>IF(J55="","",IFERROR(AVERAGEIF('Maintenance Log'!$B$2:$B$101,J55,'Maintenance Log'!$P$2:$P$101),0))</f>
        <v/>
      </c>
      <c r="N55" s="21">
        <f>IF(J55="","",IF(K55=0,"",LOOKUP(2,1/('Maintenance Log'!$B$2:$B$101=J55),'Maintenance Log'!$G$2:$G$101)))</f>
        <v/>
      </c>
      <c r="O55" s="21">
        <f>IF(J55="","",COUNTIFS('Maintenance Log'!$B$2:$B$101,J55,'Maintenance Log'!$T$2:$T$101,"Overdue")+COUNTIFS('Maintenance Log'!$B$2:$B$101,J55,'Maintenance Log'!$T$2:$T$101,"Due Soon"))</f>
        <v/>
      </c>
    </row>
    <row r="56">
      <c r="A56" s="2" t="n"/>
      <c r="B56" s="2" t="n"/>
      <c r="C56" s="19" t="n"/>
      <c r="D56" s="2" t="n"/>
      <c r="E56" s="2" t="n"/>
      <c r="F56" s="2" t="n"/>
      <c r="G56" s="5" t="n"/>
      <c r="H56" s="4" t="n"/>
      <c r="J56" s="10">
        <f>IF(A56="","",A56)</f>
        <v/>
      </c>
      <c r="K56" s="12">
        <f>IF(J56="","",COUNTIF('Maintenance Log'!$B$2:$B$101,J56))</f>
        <v/>
      </c>
      <c r="L56" s="11">
        <f>IF(J56="","",SUMIF('Maintenance Log'!$B$2:$B$101,J56,'Maintenance Log'!$P$2:$P$101))</f>
        <v/>
      </c>
      <c r="M56" s="11">
        <f>IF(J56="","",IFERROR(AVERAGEIF('Maintenance Log'!$B$2:$B$101,J56,'Maintenance Log'!$P$2:$P$101),0))</f>
        <v/>
      </c>
      <c r="N56" s="12">
        <f>IF(J56="","",IF(K56=0,"",LOOKUP(2,1/('Maintenance Log'!$B$2:$B$101=J56),'Maintenance Log'!$G$2:$G$101)))</f>
        <v/>
      </c>
      <c r="O56" s="12">
        <f>IF(J56="","",COUNTIFS('Maintenance Log'!$B$2:$B$101,J56,'Maintenance Log'!$T$2:$T$101,"Overdue")+COUNTIFS('Maintenance Log'!$B$2:$B$101,J56,'Maintenance Log'!$T$2:$T$101,"Due Soon"))</f>
        <v/>
      </c>
    </row>
    <row r="57">
      <c r="A57" s="2" t="n"/>
      <c r="B57" s="2" t="n"/>
      <c r="C57" s="19" t="n"/>
      <c r="D57" s="2" t="n"/>
      <c r="E57" s="2" t="n"/>
      <c r="F57" s="2" t="n"/>
      <c r="G57" s="5" t="n"/>
      <c r="H57" s="4" t="n"/>
      <c r="J57" s="20">
        <f>IF(A57="","",A57)</f>
        <v/>
      </c>
      <c r="K57" s="21">
        <f>IF(J57="","",COUNTIF('Maintenance Log'!$B$2:$B$101,J57))</f>
        <v/>
      </c>
      <c r="L57" s="22">
        <f>IF(J57="","",SUMIF('Maintenance Log'!$B$2:$B$101,J57,'Maintenance Log'!$P$2:$P$101))</f>
        <v/>
      </c>
      <c r="M57" s="22">
        <f>IF(J57="","",IFERROR(AVERAGEIF('Maintenance Log'!$B$2:$B$101,J57,'Maintenance Log'!$P$2:$P$101),0))</f>
        <v/>
      </c>
      <c r="N57" s="21">
        <f>IF(J57="","",IF(K57=0,"",LOOKUP(2,1/('Maintenance Log'!$B$2:$B$101=J57),'Maintenance Log'!$G$2:$G$101)))</f>
        <v/>
      </c>
      <c r="O57" s="21">
        <f>IF(J57="","",COUNTIFS('Maintenance Log'!$B$2:$B$101,J57,'Maintenance Log'!$T$2:$T$101,"Overdue")+COUNTIFS('Maintenance Log'!$B$2:$B$101,J57,'Maintenance Log'!$T$2:$T$101,"Due Soon"))</f>
        <v/>
      </c>
    </row>
    <row r="58">
      <c r="A58" s="2" t="n"/>
      <c r="B58" s="2" t="n"/>
      <c r="C58" s="19" t="n"/>
      <c r="D58" s="2" t="n"/>
      <c r="E58" s="2" t="n"/>
      <c r="F58" s="2" t="n"/>
      <c r="G58" s="5" t="n"/>
      <c r="H58" s="4" t="n"/>
      <c r="J58" s="10">
        <f>IF(A58="","",A58)</f>
        <v/>
      </c>
      <c r="K58" s="12">
        <f>IF(J58="","",COUNTIF('Maintenance Log'!$B$2:$B$101,J58))</f>
        <v/>
      </c>
      <c r="L58" s="11">
        <f>IF(J58="","",SUMIF('Maintenance Log'!$B$2:$B$101,J58,'Maintenance Log'!$P$2:$P$101))</f>
        <v/>
      </c>
      <c r="M58" s="11">
        <f>IF(J58="","",IFERROR(AVERAGEIF('Maintenance Log'!$B$2:$B$101,J58,'Maintenance Log'!$P$2:$P$101),0))</f>
        <v/>
      </c>
      <c r="N58" s="12">
        <f>IF(J58="","",IF(K58=0,"",LOOKUP(2,1/('Maintenance Log'!$B$2:$B$101=J58),'Maintenance Log'!$G$2:$G$101)))</f>
        <v/>
      </c>
      <c r="O58" s="12">
        <f>IF(J58="","",COUNTIFS('Maintenance Log'!$B$2:$B$101,J58,'Maintenance Log'!$T$2:$T$101,"Overdue")+COUNTIFS('Maintenance Log'!$B$2:$B$101,J58,'Maintenance Log'!$T$2:$T$101,"Due Soon"))</f>
        <v/>
      </c>
    </row>
    <row r="59">
      <c r="A59" s="2" t="n"/>
      <c r="B59" s="2" t="n"/>
      <c r="C59" s="19" t="n"/>
      <c r="D59" s="2" t="n"/>
      <c r="E59" s="2" t="n"/>
      <c r="F59" s="2" t="n"/>
      <c r="G59" s="5" t="n"/>
      <c r="H59" s="4" t="n"/>
      <c r="J59" s="20">
        <f>IF(A59="","",A59)</f>
        <v/>
      </c>
      <c r="K59" s="21">
        <f>IF(J59="","",COUNTIF('Maintenance Log'!$B$2:$B$101,J59))</f>
        <v/>
      </c>
      <c r="L59" s="22">
        <f>IF(J59="","",SUMIF('Maintenance Log'!$B$2:$B$101,J59,'Maintenance Log'!$P$2:$P$101))</f>
        <v/>
      </c>
      <c r="M59" s="22">
        <f>IF(J59="","",IFERROR(AVERAGEIF('Maintenance Log'!$B$2:$B$101,J59,'Maintenance Log'!$P$2:$P$101),0))</f>
        <v/>
      </c>
      <c r="N59" s="21">
        <f>IF(J59="","",IF(K59=0,"",LOOKUP(2,1/('Maintenance Log'!$B$2:$B$101=J59),'Maintenance Log'!$G$2:$G$101)))</f>
        <v/>
      </c>
      <c r="O59" s="21">
        <f>IF(J59="","",COUNTIFS('Maintenance Log'!$B$2:$B$101,J59,'Maintenance Log'!$T$2:$T$101,"Overdue")+COUNTIFS('Maintenance Log'!$B$2:$B$101,J59,'Maintenance Log'!$T$2:$T$101,"Due Soon"))</f>
        <v/>
      </c>
    </row>
    <row r="60">
      <c r="A60" s="2" t="n"/>
      <c r="B60" s="2" t="n"/>
      <c r="C60" s="19" t="n"/>
      <c r="D60" s="2" t="n"/>
      <c r="E60" s="2" t="n"/>
      <c r="F60" s="2" t="n"/>
      <c r="G60" s="5" t="n"/>
      <c r="H60" s="4" t="n"/>
      <c r="J60" s="10">
        <f>IF(A60="","",A60)</f>
        <v/>
      </c>
      <c r="K60" s="12">
        <f>IF(J60="","",COUNTIF('Maintenance Log'!$B$2:$B$101,J60))</f>
        <v/>
      </c>
      <c r="L60" s="11">
        <f>IF(J60="","",SUMIF('Maintenance Log'!$B$2:$B$101,J60,'Maintenance Log'!$P$2:$P$101))</f>
        <v/>
      </c>
      <c r="M60" s="11">
        <f>IF(J60="","",IFERROR(AVERAGEIF('Maintenance Log'!$B$2:$B$101,J60,'Maintenance Log'!$P$2:$P$101),0))</f>
        <v/>
      </c>
      <c r="N60" s="12">
        <f>IF(J60="","",IF(K60=0,"",LOOKUP(2,1/('Maintenance Log'!$B$2:$B$101=J60),'Maintenance Log'!$G$2:$G$101)))</f>
        <v/>
      </c>
      <c r="O60" s="12">
        <f>IF(J60="","",COUNTIFS('Maintenance Log'!$B$2:$B$101,J60,'Maintenance Log'!$T$2:$T$101,"Overdue")+COUNTIFS('Maintenance Log'!$B$2:$B$101,J60,'Maintenance Log'!$T$2:$T$101,"Due Soon"))</f>
        <v/>
      </c>
    </row>
    <row r="61">
      <c r="A61" s="2" t="n"/>
      <c r="B61" s="2" t="n"/>
      <c r="C61" s="19" t="n"/>
      <c r="D61" s="2" t="n"/>
      <c r="E61" s="2" t="n"/>
      <c r="F61" s="2" t="n"/>
      <c r="G61" s="5" t="n"/>
      <c r="H61" s="4" t="n"/>
      <c r="J61" s="20">
        <f>IF(A61="","",A61)</f>
        <v/>
      </c>
      <c r="K61" s="21">
        <f>IF(J61="","",COUNTIF('Maintenance Log'!$B$2:$B$101,J61))</f>
        <v/>
      </c>
      <c r="L61" s="22">
        <f>IF(J61="","",SUMIF('Maintenance Log'!$B$2:$B$101,J61,'Maintenance Log'!$P$2:$P$101))</f>
        <v/>
      </c>
      <c r="M61" s="22">
        <f>IF(J61="","",IFERROR(AVERAGEIF('Maintenance Log'!$B$2:$B$101,J61,'Maintenance Log'!$P$2:$P$101),0))</f>
        <v/>
      </c>
      <c r="N61" s="21">
        <f>IF(J61="","",IF(K61=0,"",LOOKUP(2,1/('Maintenance Log'!$B$2:$B$101=J61),'Maintenance Log'!$G$2:$G$101)))</f>
        <v/>
      </c>
      <c r="O61" s="21">
        <f>IF(J61="","",COUNTIFS('Maintenance Log'!$B$2:$B$101,J61,'Maintenance Log'!$T$2:$T$101,"Overdue")+COUNTIFS('Maintenance Log'!$B$2:$B$101,J61,'Maintenance Log'!$T$2:$T$101,"Due Soon"))</f>
        <v/>
      </c>
    </row>
    <row r="62">
      <c r="A62" s="2" t="n"/>
      <c r="B62" s="2" t="n"/>
      <c r="C62" s="19" t="n"/>
      <c r="D62" s="2" t="n"/>
      <c r="E62" s="2" t="n"/>
      <c r="F62" s="2" t="n"/>
      <c r="G62" s="5" t="n"/>
      <c r="H62" s="4" t="n"/>
      <c r="J62" s="10">
        <f>IF(A62="","",A62)</f>
        <v/>
      </c>
      <c r="K62" s="12">
        <f>IF(J62="","",COUNTIF('Maintenance Log'!$B$2:$B$101,J62))</f>
        <v/>
      </c>
      <c r="L62" s="11">
        <f>IF(J62="","",SUMIF('Maintenance Log'!$B$2:$B$101,J62,'Maintenance Log'!$P$2:$P$101))</f>
        <v/>
      </c>
      <c r="M62" s="11">
        <f>IF(J62="","",IFERROR(AVERAGEIF('Maintenance Log'!$B$2:$B$101,J62,'Maintenance Log'!$P$2:$P$101),0))</f>
        <v/>
      </c>
      <c r="N62" s="12">
        <f>IF(J62="","",IF(K62=0,"",LOOKUP(2,1/('Maintenance Log'!$B$2:$B$101=J62),'Maintenance Log'!$G$2:$G$101)))</f>
        <v/>
      </c>
      <c r="O62" s="12">
        <f>IF(J62="","",COUNTIFS('Maintenance Log'!$B$2:$B$101,J62,'Maintenance Log'!$T$2:$T$101,"Overdue")+COUNTIFS('Maintenance Log'!$B$2:$B$101,J62,'Maintenance Log'!$T$2:$T$101,"Due Soon"))</f>
        <v/>
      </c>
    </row>
    <row r="63">
      <c r="A63" s="2" t="n"/>
      <c r="B63" s="2" t="n"/>
      <c r="C63" s="19" t="n"/>
      <c r="D63" s="2" t="n"/>
      <c r="E63" s="2" t="n"/>
      <c r="F63" s="2" t="n"/>
      <c r="G63" s="5" t="n"/>
      <c r="H63" s="4" t="n"/>
      <c r="J63" s="20">
        <f>IF(A63="","",A63)</f>
        <v/>
      </c>
      <c r="K63" s="21">
        <f>IF(J63="","",COUNTIF('Maintenance Log'!$B$2:$B$101,J63))</f>
        <v/>
      </c>
      <c r="L63" s="22">
        <f>IF(J63="","",SUMIF('Maintenance Log'!$B$2:$B$101,J63,'Maintenance Log'!$P$2:$P$101))</f>
        <v/>
      </c>
      <c r="M63" s="22">
        <f>IF(J63="","",IFERROR(AVERAGEIF('Maintenance Log'!$B$2:$B$101,J63,'Maintenance Log'!$P$2:$P$101),0))</f>
        <v/>
      </c>
      <c r="N63" s="21">
        <f>IF(J63="","",IF(K63=0,"",LOOKUP(2,1/('Maintenance Log'!$B$2:$B$101=J63),'Maintenance Log'!$G$2:$G$101)))</f>
        <v/>
      </c>
      <c r="O63" s="21">
        <f>IF(J63="","",COUNTIFS('Maintenance Log'!$B$2:$B$101,J63,'Maintenance Log'!$T$2:$T$101,"Overdue")+COUNTIFS('Maintenance Log'!$B$2:$B$101,J63,'Maintenance Log'!$T$2:$T$101,"Due Soon"))</f>
        <v/>
      </c>
    </row>
    <row r="64">
      <c r="A64" s="2" t="n"/>
      <c r="B64" s="2" t="n"/>
      <c r="C64" s="19" t="n"/>
      <c r="D64" s="2" t="n"/>
      <c r="E64" s="2" t="n"/>
      <c r="F64" s="2" t="n"/>
      <c r="G64" s="5" t="n"/>
      <c r="H64" s="4" t="n"/>
      <c r="J64" s="10">
        <f>IF(A64="","",A64)</f>
        <v/>
      </c>
      <c r="K64" s="12">
        <f>IF(J64="","",COUNTIF('Maintenance Log'!$B$2:$B$101,J64))</f>
        <v/>
      </c>
      <c r="L64" s="11">
        <f>IF(J64="","",SUMIF('Maintenance Log'!$B$2:$B$101,J64,'Maintenance Log'!$P$2:$P$101))</f>
        <v/>
      </c>
      <c r="M64" s="11">
        <f>IF(J64="","",IFERROR(AVERAGEIF('Maintenance Log'!$B$2:$B$101,J64,'Maintenance Log'!$P$2:$P$101),0))</f>
        <v/>
      </c>
      <c r="N64" s="12">
        <f>IF(J64="","",IF(K64=0,"",LOOKUP(2,1/('Maintenance Log'!$B$2:$B$101=J64),'Maintenance Log'!$G$2:$G$101)))</f>
        <v/>
      </c>
      <c r="O64" s="12">
        <f>IF(J64="","",COUNTIFS('Maintenance Log'!$B$2:$B$101,J64,'Maintenance Log'!$T$2:$T$101,"Overdue")+COUNTIFS('Maintenance Log'!$B$2:$B$101,J64,'Maintenance Log'!$T$2:$T$101,"Due Soon"))</f>
        <v/>
      </c>
    </row>
    <row r="65">
      <c r="A65" s="2" t="n"/>
      <c r="B65" s="2" t="n"/>
      <c r="C65" s="19" t="n"/>
      <c r="D65" s="2" t="n"/>
      <c r="E65" s="2" t="n"/>
      <c r="F65" s="2" t="n"/>
      <c r="G65" s="5" t="n"/>
      <c r="H65" s="4" t="n"/>
      <c r="J65" s="20">
        <f>IF(A65="","",A65)</f>
        <v/>
      </c>
      <c r="K65" s="21">
        <f>IF(J65="","",COUNTIF('Maintenance Log'!$B$2:$B$101,J65))</f>
        <v/>
      </c>
      <c r="L65" s="22">
        <f>IF(J65="","",SUMIF('Maintenance Log'!$B$2:$B$101,J65,'Maintenance Log'!$P$2:$P$101))</f>
        <v/>
      </c>
      <c r="M65" s="22">
        <f>IF(J65="","",IFERROR(AVERAGEIF('Maintenance Log'!$B$2:$B$101,J65,'Maintenance Log'!$P$2:$P$101),0))</f>
        <v/>
      </c>
      <c r="N65" s="21">
        <f>IF(J65="","",IF(K65=0,"",LOOKUP(2,1/('Maintenance Log'!$B$2:$B$101=J65),'Maintenance Log'!$G$2:$G$101)))</f>
        <v/>
      </c>
      <c r="O65" s="21">
        <f>IF(J65="","",COUNTIFS('Maintenance Log'!$B$2:$B$101,J65,'Maintenance Log'!$T$2:$T$101,"Overdue")+COUNTIFS('Maintenance Log'!$B$2:$B$101,J65,'Maintenance Log'!$T$2:$T$101,"Due Soon"))</f>
        <v/>
      </c>
    </row>
    <row r="66">
      <c r="A66" s="2" t="n"/>
      <c r="B66" s="2" t="n"/>
      <c r="C66" s="19" t="n"/>
      <c r="D66" s="2" t="n"/>
      <c r="E66" s="2" t="n"/>
      <c r="F66" s="2" t="n"/>
      <c r="G66" s="5" t="n"/>
      <c r="H66" s="4" t="n"/>
      <c r="J66" s="10">
        <f>IF(A66="","",A66)</f>
        <v/>
      </c>
      <c r="K66" s="12">
        <f>IF(J66="","",COUNTIF('Maintenance Log'!$B$2:$B$101,J66))</f>
        <v/>
      </c>
      <c r="L66" s="11">
        <f>IF(J66="","",SUMIF('Maintenance Log'!$B$2:$B$101,J66,'Maintenance Log'!$P$2:$P$101))</f>
        <v/>
      </c>
      <c r="M66" s="11">
        <f>IF(J66="","",IFERROR(AVERAGEIF('Maintenance Log'!$B$2:$B$101,J66,'Maintenance Log'!$P$2:$P$101),0))</f>
        <v/>
      </c>
      <c r="N66" s="12">
        <f>IF(J66="","",IF(K66=0,"",LOOKUP(2,1/('Maintenance Log'!$B$2:$B$101=J66),'Maintenance Log'!$G$2:$G$101)))</f>
        <v/>
      </c>
      <c r="O66" s="12">
        <f>IF(J66="","",COUNTIFS('Maintenance Log'!$B$2:$B$101,J66,'Maintenance Log'!$T$2:$T$101,"Overdue")+COUNTIFS('Maintenance Log'!$B$2:$B$101,J66,'Maintenance Log'!$T$2:$T$101,"Due Soon"))</f>
        <v/>
      </c>
    </row>
    <row r="67">
      <c r="A67" s="2" t="n"/>
      <c r="B67" s="2" t="n"/>
      <c r="C67" s="19" t="n"/>
      <c r="D67" s="2" t="n"/>
      <c r="E67" s="2" t="n"/>
      <c r="F67" s="2" t="n"/>
      <c r="G67" s="5" t="n"/>
      <c r="H67" s="4" t="n"/>
      <c r="J67" s="20">
        <f>IF(A67="","",A67)</f>
        <v/>
      </c>
      <c r="K67" s="21">
        <f>IF(J67="","",COUNTIF('Maintenance Log'!$B$2:$B$101,J67))</f>
        <v/>
      </c>
      <c r="L67" s="22">
        <f>IF(J67="","",SUMIF('Maintenance Log'!$B$2:$B$101,J67,'Maintenance Log'!$P$2:$P$101))</f>
        <v/>
      </c>
      <c r="M67" s="22">
        <f>IF(J67="","",IFERROR(AVERAGEIF('Maintenance Log'!$B$2:$B$101,J67,'Maintenance Log'!$P$2:$P$101),0))</f>
        <v/>
      </c>
      <c r="N67" s="21">
        <f>IF(J67="","",IF(K67=0,"",LOOKUP(2,1/('Maintenance Log'!$B$2:$B$101=J67),'Maintenance Log'!$G$2:$G$101)))</f>
        <v/>
      </c>
      <c r="O67" s="21">
        <f>IF(J67="","",COUNTIFS('Maintenance Log'!$B$2:$B$101,J67,'Maintenance Log'!$T$2:$T$101,"Overdue")+COUNTIFS('Maintenance Log'!$B$2:$B$101,J67,'Maintenance Log'!$T$2:$T$101,"Due Soon"))</f>
        <v/>
      </c>
    </row>
    <row r="68">
      <c r="A68" s="2" t="n"/>
      <c r="B68" s="2" t="n"/>
      <c r="C68" s="19" t="n"/>
      <c r="D68" s="2" t="n"/>
      <c r="E68" s="2" t="n"/>
      <c r="F68" s="2" t="n"/>
      <c r="G68" s="5" t="n"/>
      <c r="H68" s="4" t="n"/>
      <c r="J68" s="10">
        <f>IF(A68="","",A68)</f>
        <v/>
      </c>
      <c r="K68" s="12">
        <f>IF(J68="","",COUNTIF('Maintenance Log'!$B$2:$B$101,J68))</f>
        <v/>
      </c>
      <c r="L68" s="11">
        <f>IF(J68="","",SUMIF('Maintenance Log'!$B$2:$B$101,J68,'Maintenance Log'!$P$2:$P$101))</f>
        <v/>
      </c>
      <c r="M68" s="11">
        <f>IF(J68="","",IFERROR(AVERAGEIF('Maintenance Log'!$B$2:$B$101,J68,'Maintenance Log'!$P$2:$P$101),0))</f>
        <v/>
      </c>
      <c r="N68" s="12">
        <f>IF(J68="","",IF(K68=0,"",LOOKUP(2,1/('Maintenance Log'!$B$2:$B$101=J68),'Maintenance Log'!$G$2:$G$101)))</f>
        <v/>
      </c>
      <c r="O68" s="12">
        <f>IF(J68="","",COUNTIFS('Maintenance Log'!$B$2:$B$101,J68,'Maintenance Log'!$T$2:$T$101,"Overdue")+COUNTIFS('Maintenance Log'!$B$2:$B$101,J68,'Maintenance Log'!$T$2:$T$101,"Due Soon"))</f>
        <v/>
      </c>
    </row>
    <row r="69">
      <c r="A69" s="2" t="n"/>
      <c r="B69" s="2" t="n"/>
      <c r="C69" s="19" t="n"/>
      <c r="D69" s="2" t="n"/>
      <c r="E69" s="2" t="n"/>
      <c r="F69" s="2" t="n"/>
      <c r="G69" s="5" t="n"/>
      <c r="H69" s="4" t="n"/>
      <c r="J69" s="20">
        <f>IF(A69="","",A69)</f>
        <v/>
      </c>
      <c r="K69" s="21">
        <f>IF(J69="","",COUNTIF('Maintenance Log'!$B$2:$B$101,J69))</f>
        <v/>
      </c>
      <c r="L69" s="22">
        <f>IF(J69="","",SUMIF('Maintenance Log'!$B$2:$B$101,J69,'Maintenance Log'!$P$2:$P$101))</f>
        <v/>
      </c>
      <c r="M69" s="22">
        <f>IF(J69="","",IFERROR(AVERAGEIF('Maintenance Log'!$B$2:$B$101,J69,'Maintenance Log'!$P$2:$P$101),0))</f>
        <v/>
      </c>
      <c r="N69" s="21">
        <f>IF(J69="","",IF(K69=0,"",LOOKUP(2,1/('Maintenance Log'!$B$2:$B$101=J69),'Maintenance Log'!$G$2:$G$101)))</f>
        <v/>
      </c>
      <c r="O69" s="21">
        <f>IF(J69="","",COUNTIFS('Maintenance Log'!$B$2:$B$101,J69,'Maintenance Log'!$T$2:$T$101,"Overdue")+COUNTIFS('Maintenance Log'!$B$2:$B$101,J69,'Maintenance Log'!$T$2:$T$101,"Due Soon"))</f>
        <v/>
      </c>
    </row>
    <row r="70">
      <c r="A70" s="2" t="n"/>
      <c r="B70" s="2" t="n"/>
      <c r="C70" s="19" t="n"/>
      <c r="D70" s="2" t="n"/>
      <c r="E70" s="2" t="n"/>
      <c r="F70" s="2" t="n"/>
      <c r="G70" s="5" t="n"/>
      <c r="H70" s="4" t="n"/>
      <c r="J70" s="10">
        <f>IF(A70="","",A70)</f>
        <v/>
      </c>
      <c r="K70" s="12">
        <f>IF(J70="","",COUNTIF('Maintenance Log'!$B$2:$B$101,J70))</f>
        <v/>
      </c>
      <c r="L70" s="11">
        <f>IF(J70="","",SUMIF('Maintenance Log'!$B$2:$B$101,J70,'Maintenance Log'!$P$2:$P$101))</f>
        <v/>
      </c>
      <c r="M70" s="11">
        <f>IF(J70="","",IFERROR(AVERAGEIF('Maintenance Log'!$B$2:$B$101,J70,'Maintenance Log'!$P$2:$P$101),0))</f>
        <v/>
      </c>
      <c r="N70" s="12">
        <f>IF(J70="","",IF(K70=0,"",LOOKUP(2,1/('Maintenance Log'!$B$2:$B$101=J70),'Maintenance Log'!$G$2:$G$101)))</f>
        <v/>
      </c>
      <c r="O70" s="12">
        <f>IF(J70="","",COUNTIFS('Maintenance Log'!$B$2:$B$101,J70,'Maintenance Log'!$T$2:$T$101,"Overdue")+COUNTIFS('Maintenance Log'!$B$2:$B$101,J70,'Maintenance Log'!$T$2:$T$101,"Due Soon"))</f>
        <v/>
      </c>
    </row>
    <row r="71">
      <c r="A71" s="2" t="n"/>
      <c r="B71" s="2" t="n"/>
      <c r="C71" s="19" t="n"/>
      <c r="D71" s="2" t="n"/>
      <c r="E71" s="2" t="n"/>
      <c r="F71" s="2" t="n"/>
      <c r="G71" s="5" t="n"/>
      <c r="H71" s="4" t="n"/>
      <c r="J71" s="20">
        <f>IF(A71="","",A71)</f>
        <v/>
      </c>
      <c r="K71" s="21">
        <f>IF(J71="","",COUNTIF('Maintenance Log'!$B$2:$B$101,J71))</f>
        <v/>
      </c>
      <c r="L71" s="22">
        <f>IF(J71="","",SUMIF('Maintenance Log'!$B$2:$B$101,J71,'Maintenance Log'!$P$2:$P$101))</f>
        <v/>
      </c>
      <c r="M71" s="22">
        <f>IF(J71="","",IFERROR(AVERAGEIF('Maintenance Log'!$B$2:$B$101,J71,'Maintenance Log'!$P$2:$P$101),0))</f>
        <v/>
      </c>
      <c r="N71" s="21">
        <f>IF(J71="","",IF(K71=0,"",LOOKUP(2,1/('Maintenance Log'!$B$2:$B$101=J71),'Maintenance Log'!$G$2:$G$101)))</f>
        <v/>
      </c>
      <c r="O71" s="21">
        <f>IF(J71="","",COUNTIFS('Maintenance Log'!$B$2:$B$101,J71,'Maintenance Log'!$T$2:$T$101,"Overdue")+COUNTIFS('Maintenance Log'!$B$2:$B$101,J71,'Maintenance Log'!$T$2:$T$101,"Due Soon"))</f>
        <v/>
      </c>
    </row>
    <row r="72">
      <c r="A72" s="2" t="n"/>
      <c r="B72" s="2" t="n"/>
      <c r="C72" s="19" t="n"/>
      <c r="D72" s="2" t="n"/>
      <c r="E72" s="2" t="n"/>
      <c r="F72" s="2" t="n"/>
      <c r="G72" s="5" t="n"/>
      <c r="H72" s="4" t="n"/>
      <c r="J72" s="10">
        <f>IF(A72="","",A72)</f>
        <v/>
      </c>
      <c r="K72" s="12">
        <f>IF(J72="","",COUNTIF('Maintenance Log'!$B$2:$B$101,J72))</f>
        <v/>
      </c>
      <c r="L72" s="11">
        <f>IF(J72="","",SUMIF('Maintenance Log'!$B$2:$B$101,J72,'Maintenance Log'!$P$2:$P$101))</f>
        <v/>
      </c>
      <c r="M72" s="11">
        <f>IF(J72="","",IFERROR(AVERAGEIF('Maintenance Log'!$B$2:$B$101,J72,'Maintenance Log'!$P$2:$P$101),0))</f>
        <v/>
      </c>
      <c r="N72" s="12">
        <f>IF(J72="","",IF(K72=0,"",LOOKUP(2,1/('Maintenance Log'!$B$2:$B$101=J72),'Maintenance Log'!$G$2:$G$101)))</f>
        <v/>
      </c>
      <c r="O72" s="12">
        <f>IF(J72="","",COUNTIFS('Maintenance Log'!$B$2:$B$101,J72,'Maintenance Log'!$T$2:$T$101,"Overdue")+COUNTIFS('Maintenance Log'!$B$2:$B$101,J72,'Maintenance Log'!$T$2:$T$101,"Due Soon"))</f>
        <v/>
      </c>
    </row>
    <row r="73">
      <c r="A73" s="2" t="n"/>
      <c r="B73" s="2" t="n"/>
      <c r="C73" s="19" t="n"/>
      <c r="D73" s="2" t="n"/>
      <c r="E73" s="2" t="n"/>
      <c r="F73" s="2" t="n"/>
      <c r="G73" s="5" t="n"/>
      <c r="H73" s="4" t="n"/>
      <c r="J73" s="20">
        <f>IF(A73="","",A73)</f>
        <v/>
      </c>
      <c r="K73" s="21">
        <f>IF(J73="","",COUNTIF('Maintenance Log'!$B$2:$B$101,J73))</f>
        <v/>
      </c>
      <c r="L73" s="22">
        <f>IF(J73="","",SUMIF('Maintenance Log'!$B$2:$B$101,J73,'Maintenance Log'!$P$2:$P$101))</f>
        <v/>
      </c>
      <c r="M73" s="22">
        <f>IF(J73="","",IFERROR(AVERAGEIF('Maintenance Log'!$B$2:$B$101,J73,'Maintenance Log'!$P$2:$P$101),0))</f>
        <v/>
      </c>
      <c r="N73" s="21">
        <f>IF(J73="","",IF(K73=0,"",LOOKUP(2,1/('Maintenance Log'!$B$2:$B$101=J73),'Maintenance Log'!$G$2:$G$101)))</f>
        <v/>
      </c>
      <c r="O73" s="21">
        <f>IF(J73="","",COUNTIFS('Maintenance Log'!$B$2:$B$101,J73,'Maintenance Log'!$T$2:$T$101,"Overdue")+COUNTIFS('Maintenance Log'!$B$2:$B$101,J73,'Maintenance Log'!$T$2:$T$101,"Due Soon"))</f>
        <v/>
      </c>
    </row>
    <row r="74">
      <c r="A74" s="2" t="n"/>
      <c r="B74" s="2" t="n"/>
      <c r="C74" s="19" t="n"/>
      <c r="D74" s="2" t="n"/>
      <c r="E74" s="2" t="n"/>
      <c r="F74" s="2" t="n"/>
      <c r="G74" s="5" t="n"/>
      <c r="H74" s="4" t="n"/>
      <c r="J74" s="10">
        <f>IF(A74="","",A74)</f>
        <v/>
      </c>
      <c r="K74" s="12">
        <f>IF(J74="","",COUNTIF('Maintenance Log'!$B$2:$B$101,J74))</f>
        <v/>
      </c>
      <c r="L74" s="11">
        <f>IF(J74="","",SUMIF('Maintenance Log'!$B$2:$B$101,J74,'Maintenance Log'!$P$2:$P$101))</f>
        <v/>
      </c>
      <c r="M74" s="11">
        <f>IF(J74="","",IFERROR(AVERAGEIF('Maintenance Log'!$B$2:$B$101,J74,'Maintenance Log'!$P$2:$P$101),0))</f>
        <v/>
      </c>
      <c r="N74" s="12">
        <f>IF(J74="","",IF(K74=0,"",LOOKUP(2,1/('Maintenance Log'!$B$2:$B$101=J74),'Maintenance Log'!$G$2:$G$101)))</f>
        <v/>
      </c>
      <c r="O74" s="12">
        <f>IF(J74="","",COUNTIFS('Maintenance Log'!$B$2:$B$101,J74,'Maintenance Log'!$T$2:$T$101,"Overdue")+COUNTIFS('Maintenance Log'!$B$2:$B$101,J74,'Maintenance Log'!$T$2:$T$101,"Due Soon"))</f>
        <v/>
      </c>
    </row>
    <row r="75">
      <c r="A75" s="2" t="n"/>
      <c r="B75" s="2" t="n"/>
      <c r="C75" s="19" t="n"/>
      <c r="D75" s="2" t="n"/>
      <c r="E75" s="2" t="n"/>
      <c r="F75" s="2" t="n"/>
      <c r="G75" s="5" t="n"/>
      <c r="H75" s="4" t="n"/>
      <c r="J75" s="20">
        <f>IF(A75="","",A75)</f>
        <v/>
      </c>
      <c r="K75" s="21">
        <f>IF(J75="","",COUNTIF('Maintenance Log'!$B$2:$B$101,J75))</f>
        <v/>
      </c>
      <c r="L75" s="22">
        <f>IF(J75="","",SUMIF('Maintenance Log'!$B$2:$B$101,J75,'Maintenance Log'!$P$2:$P$101))</f>
        <v/>
      </c>
      <c r="M75" s="22">
        <f>IF(J75="","",IFERROR(AVERAGEIF('Maintenance Log'!$B$2:$B$101,J75,'Maintenance Log'!$P$2:$P$101),0))</f>
        <v/>
      </c>
      <c r="N75" s="21">
        <f>IF(J75="","",IF(K75=0,"",LOOKUP(2,1/('Maintenance Log'!$B$2:$B$101=J75),'Maintenance Log'!$G$2:$G$101)))</f>
        <v/>
      </c>
      <c r="O75" s="21">
        <f>IF(J75="","",COUNTIFS('Maintenance Log'!$B$2:$B$101,J75,'Maintenance Log'!$T$2:$T$101,"Overdue")+COUNTIFS('Maintenance Log'!$B$2:$B$101,J75,'Maintenance Log'!$T$2:$T$101,"Due Soon"))</f>
        <v/>
      </c>
    </row>
    <row r="76">
      <c r="A76" s="2" t="n"/>
      <c r="B76" s="2" t="n"/>
      <c r="C76" s="19" t="n"/>
      <c r="D76" s="2" t="n"/>
      <c r="E76" s="2" t="n"/>
      <c r="F76" s="2" t="n"/>
      <c r="G76" s="5" t="n"/>
      <c r="H76" s="4" t="n"/>
      <c r="J76" s="10">
        <f>IF(A76="","",A76)</f>
        <v/>
      </c>
      <c r="K76" s="12">
        <f>IF(J76="","",COUNTIF('Maintenance Log'!$B$2:$B$101,J76))</f>
        <v/>
      </c>
      <c r="L76" s="11">
        <f>IF(J76="","",SUMIF('Maintenance Log'!$B$2:$B$101,J76,'Maintenance Log'!$P$2:$P$101))</f>
        <v/>
      </c>
      <c r="M76" s="11">
        <f>IF(J76="","",IFERROR(AVERAGEIF('Maintenance Log'!$B$2:$B$101,J76,'Maintenance Log'!$P$2:$P$101),0))</f>
        <v/>
      </c>
      <c r="N76" s="12">
        <f>IF(J76="","",IF(K76=0,"",LOOKUP(2,1/('Maintenance Log'!$B$2:$B$101=J76),'Maintenance Log'!$G$2:$G$101)))</f>
        <v/>
      </c>
      <c r="O76" s="12">
        <f>IF(J76="","",COUNTIFS('Maintenance Log'!$B$2:$B$101,J76,'Maintenance Log'!$T$2:$T$101,"Overdue")+COUNTIFS('Maintenance Log'!$B$2:$B$101,J76,'Maintenance Log'!$T$2:$T$101,"Due Soon"))</f>
        <v/>
      </c>
    </row>
    <row r="77">
      <c r="A77" s="2" t="n"/>
      <c r="B77" s="2" t="n"/>
      <c r="C77" s="19" t="n"/>
      <c r="D77" s="2" t="n"/>
      <c r="E77" s="2" t="n"/>
      <c r="F77" s="2" t="n"/>
      <c r="G77" s="5" t="n"/>
      <c r="H77" s="4" t="n"/>
      <c r="J77" s="20">
        <f>IF(A77="","",A77)</f>
        <v/>
      </c>
      <c r="K77" s="21">
        <f>IF(J77="","",COUNTIF('Maintenance Log'!$B$2:$B$101,J77))</f>
        <v/>
      </c>
      <c r="L77" s="22">
        <f>IF(J77="","",SUMIF('Maintenance Log'!$B$2:$B$101,J77,'Maintenance Log'!$P$2:$P$101))</f>
        <v/>
      </c>
      <c r="M77" s="22">
        <f>IF(J77="","",IFERROR(AVERAGEIF('Maintenance Log'!$B$2:$B$101,J77,'Maintenance Log'!$P$2:$P$101),0))</f>
        <v/>
      </c>
      <c r="N77" s="21">
        <f>IF(J77="","",IF(K77=0,"",LOOKUP(2,1/('Maintenance Log'!$B$2:$B$101=J77),'Maintenance Log'!$G$2:$G$101)))</f>
        <v/>
      </c>
      <c r="O77" s="21">
        <f>IF(J77="","",COUNTIFS('Maintenance Log'!$B$2:$B$101,J77,'Maintenance Log'!$T$2:$T$101,"Overdue")+COUNTIFS('Maintenance Log'!$B$2:$B$101,J77,'Maintenance Log'!$T$2:$T$101,"Due Soon"))</f>
        <v/>
      </c>
    </row>
    <row r="78">
      <c r="A78" s="2" t="n"/>
      <c r="B78" s="2" t="n"/>
      <c r="C78" s="19" t="n"/>
      <c r="D78" s="2" t="n"/>
      <c r="E78" s="2" t="n"/>
      <c r="F78" s="2" t="n"/>
      <c r="G78" s="5" t="n"/>
      <c r="H78" s="4" t="n"/>
      <c r="J78" s="10">
        <f>IF(A78="","",A78)</f>
        <v/>
      </c>
      <c r="K78" s="12">
        <f>IF(J78="","",COUNTIF('Maintenance Log'!$B$2:$B$101,J78))</f>
        <v/>
      </c>
      <c r="L78" s="11">
        <f>IF(J78="","",SUMIF('Maintenance Log'!$B$2:$B$101,J78,'Maintenance Log'!$P$2:$P$101))</f>
        <v/>
      </c>
      <c r="M78" s="11">
        <f>IF(J78="","",IFERROR(AVERAGEIF('Maintenance Log'!$B$2:$B$101,J78,'Maintenance Log'!$P$2:$P$101),0))</f>
        <v/>
      </c>
      <c r="N78" s="12">
        <f>IF(J78="","",IF(K78=0,"",LOOKUP(2,1/('Maintenance Log'!$B$2:$B$101=J78),'Maintenance Log'!$G$2:$G$101)))</f>
        <v/>
      </c>
      <c r="O78" s="12">
        <f>IF(J78="","",COUNTIFS('Maintenance Log'!$B$2:$B$101,J78,'Maintenance Log'!$T$2:$T$101,"Overdue")+COUNTIFS('Maintenance Log'!$B$2:$B$101,J78,'Maintenance Log'!$T$2:$T$101,"Due Soon"))</f>
        <v/>
      </c>
    </row>
    <row r="79">
      <c r="A79" s="2" t="n"/>
      <c r="B79" s="2" t="n"/>
      <c r="C79" s="19" t="n"/>
      <c r="D79" s="2" t="n"/>
      <c r="E79" s="2" t="n"/>
      <c r="F79" s="2" t="n"/>
      <c r="G79" s="5" t="n"/>
      <c r="H79" s="4" t="n"/>
      <c r="J79" s="20">
        <f>IF(A79="","",A79)</f>
        <v/>
      </c>
      <c r="K79" s="21">
        <f>IF(J79="","",COUNTIF('Maintenance Log'!$B$2:$B$101,J79))</f>
        <v/>
      </c>
      <c r="L79" s="22">
        <f>IF(J79="","",SUMIF('Maintenance Log'!$B$2:$B$101,J79,'Maintenance Log'!$P$2:$P$101))</f>
        <v/>
      </c>
      <c r="M79" s="22">
        <f>IF(J79="","",IFERROR(AVERAGEIF('Maintenance Log'!$B$2:$B$101,J79,'Maintenance Log'!$P$2:$P$101),0))</f>
        <v/>
      </c>
      <c r="N79" s="21">
        <f>IF(J79="","",IF(K79=0,"",LOOKUP(2,1/('Maintenance Log'!$B$2:$B$101=J79),'Maintenance Log'!$G$2:$G$101)))</f>
        <v/>
      </c>
      <c r="O79" s="21">
        <f>IF(J79="","",COUNTIFS('Maintenance Log'!$B$2:$B$101,J79,'Maintenance Log'!$T$2:$T$101,"Overdue")+COUNTIFS('Maintenance Log'!$B$2:$B$101,J79,'Maintenance Log'!$T$2:$T$101,"Due Soon"))</f>
        <v/>
      </c>
    </row>
    <row r="80">
      <c r="A80" s="2" t="n"/>
      <c r="B80" s="2" t="n"/>
      <c r="C80" s="19" t="n"/>
      <c r="D80" s="2" t="n"/>
      <c r="E80" s="2" t="n"/>
      <c r="F80" s="2" t="n"/>
      <c r="G80" s="5" t="n"/>
      <c r="H80" s="4" t="n"/>
      <c r="J80" s="10">
        <f>IF(A80="","",A80)</f>
        <v/>
      </c>
      <c r="K80" s="12">
        <f>IF(J80="","",COUNTIF('Maintenance Log'!$B$2:$B$101,J80))</f>
        <v/>
      </c>
      <c r="L80" s="11">
        <f>IF(J80="","",SUMIF('Maintenance Log'!$B$2:$B$101,J80,'Maintenance Log'!$P$2:$P$101))</f>
        <v/>
      </c>
      <c r="M80" s="11">
        <f>IF(J80="","",IFERROR(AVERAGEIF('Maintenance Log'!$B$2:$B$101,J80,'Maintenance Log'!$P$2:$P$101),0))</f>
        <v/>
      </c>
      <c r="N80" s="12">
        <f>IF(J80="","",IF(K80=0,"",LOOKUP(2,1/('Maintenance Log'!$B$2:$B$101=J80),'Maintenance Log'!$G$2:$G$101)))</f>
        <v/>
      </c>
      <c r="O80" s="12">
        <f>IF(J80="","",COUNTIFS('Maintenance Log'!$B$2:$B$101,J80,'Maintenance Log'!$T$2:$T$101,"Overdue")+COUNTIFS('Maintenance Log'!$B$2:$B$101,J80,'Maintenance Log'!$T$2:$T$101,"Due Soon"))</f>
        <v/>
      </c>
    </row>
    <row r="81">
      <c r="A81" s="2" t="n"/>
      <c r="B81" s="2" t="n"/>
      <c r="C81" s="19" t="n"/>
      <c r="D81" s="2" t="n"/>
      <c r="E81" s="2" t="n"/>
      <c r="F81" s="2" t="n"/>
      <c r="G81" s="5" t="n"/>
      <c r="H81" s="4" t="n"/>
      <c r="J81" s="20">
        <f>IF(A81="","",A81)</f>
        <v/>
      </c>
      <c r="K81" s="21">
        <f>IF(J81="","",COUNTIF('Maintenance Log'!$B$2:$B$101,J81))</f>
        <v/>
      </c>
      <c r="L81" s="22">
        <f>IF(J81="","",SUMIF('Maintenance Log'!$B$2:$B$101,J81,'Maintenance Log'!$P$2:$P$101))</f>
        <v/>
      </c>
      <c r="M81" s="22">
        <f>IF(J81="","",IFERROR(AVERAGEIF('Maintenance Log'!$B$2:$B$101,J81,'Maintenance Log'!$P$2:$P$101),0))</f>
        <v/>
      </c>
      <c r="N81" s="21">
        <f>IF(J81="","",IF(K81=0,"",LOOKUP(2,1/('Maintenance Log'!$B$2:$B$101=J81),'Maintenance Log'!$G$2:$G$101)))</f>
        <v/>
      </c>
      <c r="O81" s="21">
        <f>IF(J81="","",COUNTIFS('Maintenance Log'!$B$2:$B$101,J81,'Maintenance Log'!$T$2:$T$101,"Overdue")+COUNTIFS('Maintenance Log'!$B$2:$B$101,J81,'Maintenance Log'!$T$2:$T$101,"Due Soon"))</f>
        <v/>
      </c>
    </row>
    <row r="82">
      <c r="A82" s="2" t="n"/>
      <c r="B82" s="2" t="n"/>
      <c r="C82" s="19" t="n"/>
      <c r="D82" s="2" t="n"/>
      <c r="E82" s="2" t="n"/>
      <c r="F82" s="2" t="n"/>
      <c r="G82" s="5" t="n"/>
      <c r="H82" s="4" t="n"/>
      <c r="J82" s="10">
        <f>IF(A82="","",A82)</f>
        <v/>
      </c>
      <c r="K82" s="12">
        <f>IF(J82="","",COUNTIF('Maintenance Log'!$B$2:$B$101,J82))</f>
        <v/>
      </c>
      <c r="L82" s="11">
        <f>IF(J82="","",SUMIF('Maintenance Log'!$B$2:$B$101,J82,'Maintenance Log'!$P$2:$P$101))</f>
        <v/>
      </c>
      <c r="M82" s="11">
        <f>IF(J82="","",IFERROR(AVERAGEIF('Maintenance Log'!$B$2:$B$101,J82,'Maintenance Log'!$P$2:$P$101),0))</f>
        <v/>
      </c>
      <c r="N82" s="12">
        <f>IF(J82="","",IF(K82=0,"",LOOKUP(2,1/('Maintenance Log'!$B$2:$B$101=J82),'Maintenance Log'!$G$2:$G$101)))</f>
        <v/>
      </c>
      <c r="O82" s="12">
        <f>IF(J82="","",COUNTIFS('Maintenance Log'!$B$2:$B$101,J82,'Maintenance Log'!$T$2:$T$101,"Overdue")+COUNTIFS('Maintenance Log'!$B$2:$B$101,J82,'Maintenance Log'!$T$2:$T$101,"Due Soon"))</f>
        <v/>
      </c>
    </row>
    <row r="83">
      <c r="A83" s="2" t="n"/>
      <c r="B83" s="2" t="n"/>
      <c r="C83" s="19" t="n"/>
      <c r="D83" s="2" t="n"/>
      <c r="E83" s="2" t="n"/>
      <c r="F83" s="2" t="n"/>
      <c r="G83" s="5" t="n"/>
      <c r="H83" s="4" t="n"/>
      <c r="J83" s="20">
        <f>IF(A83="","",A83)</f>
        <v/>
      </c>
      <c r="K83" s="21">
        <f>IF(J83="","",COUNTIF('Maintenance Log'!$B$2:$B$101,J83))</f>
        <v/>
      </c>
      <c r="L83" s="22">
        <f>IF(J83="","",SUMIF('Maintenance Log'!$B$2:$B$101,J83,'Maintenance Log'!$P$2:$P$101))</f>
        <v/>
      </c>
      <c r="M83" s="22">
        <f>IF(J83="","",IFERROR(AVERAGEIF('Maintenance Log'!$B$2:$B$101,J83,'Maintenance Log'!$P$2:$P$101),0))</f>
        <v/>
      </c>
      <c r="N83" s="21">
        <f>IF(J83="","",IF(K83=0,"",LOOKUP(2,1/('Maintenance Log'!$B$2:$B$101=J83),'Maintenance Log'!$G$2:$G$101)))</f>
        <v/>
      </c>
      <c r="O83" s="21">
        <f>IF(J83="","",COUNTIFS('Maintenance Log'!$B$2:$B$101,J83,'Maintenance Log'!$T$2:$T$101,"Overdue")+COUNTIFS('Maintenance Log'!$B$2:$B$101,J83,'Maintenance Log'!$T$2:$T$101,"Due Soon"))</f>
        <v/>
      </c>
    </row>
    <row r="84">
      <c r="A84" s="2" t="n"/>
      <c r="B84" s="2" t="n"/>
      <c r="C84" s="19" t="n"/>
      <c r="D84" s="2" t="n"/>
      <c r="E84" s="2" t="n"/>
      <c r="F84" s="2" t="n"/>
      <c r="G84" s="5" t="n"/>
      <c r="H84" s="4" t="n"/>
      <c r="J84" s="10">
        <f>IF(A84="","",A84)</f>
        <v/>
      </c>
      <c r="K84" s="12">
        <f>IF(J84="","",COUNTIF('Maintenance Log'!$B$2:$B$101,J84))</f>
        <v/>
      </c>
      <c r="L84" s="11">
        <f>IF(J84="","",SUMIF('Maintenance Log'!$B$2:$B$101,J84,'Maintenance Log'!$P$2:$P$101))</f>
        <v/>
      </c>
      <c r="M84" s="11">
        <f>IF(J84="","",IFERROR(AVERAGEIF('Maintenance Log'!$B$2:$B$101,J84,'Maintenance Log'!$P$2:$P$101),0))</f>
        <v/>
      </c>
      <c r="N84" s="12">
        <f>IF(J84="","",IF(K84=0,"",LOOKUP(2,1/('Maintenance Log'!$B$2:$B$101=J84),'Maintenance Log'!$G$2:$G$101)))</f>
        <v/>
      </c>
      <c r="O84" s="12">
        <f>IF(J84="","",COUNTIFS('Maintenance Log'!$B$2:$B$101,J84,'Maintenance Log'!$T$2:$T$101,"Overdue")+COUNTIFS('Maintenance Log'!$B$2:$B$101,J84,'Maintenance Log'!$T$2:$T$101,"Due Soon"))</f>
        <v/>
      </c>
    </row>
    <row r="85">
      <c r="A85" s="2" t="n"/>
      <c r="B85" s="2" t="n"/>
      <c r="C85" s="19" t="n"/>
      <c r="D85" s="2" t="n"/>
      <c r="E85" s="2" t="n"/>
      <c r="F85" s="2" t="n"/>
      <c r="G85" s="5" t="n"/>
      <c r="H85" s="4" t="n"/>
      <c r="J85" s="20">
        <f>IF(A85="","",A85)</f>
        <v/>
      </c>
      <c r="K85" s="21">
        <f>IF(J85="","",COUNTIF('Maintenance Log'!$B$2:$B$101,J85))</f>
        <v/>
      </c>
      <c r="L85" s="22">
        <f>IF(J85="","",SUMIF('Maintenance Log'!$B$2:$B$101,J85,'Maintenance Log'!$P$2:$P$101))</f>
        <v/>
      </c>
      <c r="M85" s="22">
        <f>IF(J85="","",IFERROR(AVERAGEIF('Maintenance Log'!$B$2:$B$101,J85,'Maintenance Log'!$P$2:$P$101),0))</f>
        <v/>
      </c>
      <c r="N85" s="21">
        <f>IF(J85="","",IF(K85=0,"",LOOKUP(2,1/('Maintenance Log'!$B$2:$B$101=J85),'Maintenance Log'!$G$2:$G$101)))</f>
        <v/>
      </c>
      <c r="O85" s="21">
        <f>IF(J85="","",COUNTIFS('Maintenance Log'!$B$2:$B$101,J85,'Maintenance Log'!$T$2:$T$101,"Overdue")+COUNTIFS('Maintenance Log'!$B$2:$B$101,J85,'Maintenance Log'!$T$2:$T$101,"Due Soon"))</f>
        <v/>
      </c>
    </row>
    <row r="86">
      <c r="A86" s="2" t="n"/>
      <c r="B86" s="2" t="n"/>
      <c r="C86" s="19" t="n"/>
      <c r="D86" s="2" t="n"/>
      <c r="E86" s="2" t="n"/>
      <c r="F86" s="2" t="n"/>
      <c r="G86" s="5" t="n"/>
      <c r="H86" s="4" t="n"/>
      <c r="J86" s="10">
        <f>IF(A86="","",A86)</f>
        <v/>
      </c>
      <c r="K86" s="12">
        <f>IF(J86="","",COUNTIF('Maintenance Log'!$B$2:$B$101,J86))</f>
        <v/>
      </c>
      <c r="L86" s="11">
        <f>IF(J86="","",SUMIF('Maintenance Log'!$B$2:$B$101,J86,'Maintenance Log'!$P$2:$P$101))</f>
        <v/>
      </c>
      <c r="M86" s="11">
        <f>IF(J86="","",IFERROR(AVERAGEIF('Maintenance Log'!$B$2:$B$101,J86,'Maintenance Log'!$P$2:$P$101),0))</f>
        <v/>
      </c>
      <c r="N86" s="12">
        <f>IF(J86="","",IF(K86=0,"",LOOKUP(2,1/('Maintenance Log'!$B$2:$B$101=J86),'Maintenance Log'!$G$2:$G$101)))</f>
        <v/>
      </c>
      <c r="O86" s="12">
        <f>IF(J86="","",COUNTIFS('Maintenance Log'!$B$2:$B$101,J86,'Maintenance Log'!$T$2:$T$101,"Overdue")+COUNTIFS('Maintenance Log'!$B$2:$B$101,J86,'Maintenance Log'!$T$2:$T$101,"Due Soon"))</f>
        <v/>
      </c>
    </row>
    <row r="87">
      <c r="A87" s="2" t="n"/>
      <c r="B87" s="2" t="n"/>
      <c r="C87" s="19" t="n"/>
      <c r="D87" s="2" t="n"/>
      <c r="E87" s="2" t="n"/>
      <c r="F87" s="2" t="n"/>
      <c r="G87" s="5" t="n"/>
      <c r="H87" s="4" t="n"/>
      <c r="J87" s="20">
        <f>IF(A87="","",A87)</f>
        <v/>
      </c>
      <c r="K87" s="21">
        <f>IF(J87="","",COUNTIF('Maintenance Log'!$B$2:$B$101,J87))</f>
        <v/>
      </c>
      <c r="L87" s="22">
        <f>IF(J87="","",SUMIF('Maintenance Log'!$B$2:$B$101,J87,'Maintenance Log'!$P$2:$P$101))</f>
        <v/>
      </c>
      <c r="M87" s="22">
        <f>IF(J87="","",IFERROR(AVERAGEIF('Maintenance Log'!$B$2:$B$101,J87,'Maintenance Log'!$P$2:$P$101),0))</f>
        <v/>
      </c>
      <c r="N87" s="21">
        <f>IF(J87="","",IF(K87=0,"",LOOKUP(2,1/('Maintenance Log'!$B$2:$B$101=J87),'Maintenance Log'!$G$2:$G$101)))</f>
        <v/>
      </c>
      <c r="O87" s="21">
        <f>IF(J87="","",COUNTIFS('Maintenance Log'!$B$2:$B$101,J87,'Maintenance Log'!$T$2:$T$101,"Overdue")+COUNTIFS('Maintenance Log'!$B$2:$B$101,J87,'Maintenance Log'!$T$2:$T$101,"Due Soon"))</f>
        <v/>
      </c>
    </row>
    <row r="88">
      <c r="A88" s="2" t="n"/>
      <c r="B88" s="2" t="n"/>
      <c r="C88" s="19" t="n"/>
      <c r="D88" s="2" t="n"/>
      <c r="E88" s="2" t="n"/>
      <c r="F88" s="2" t="n"/>
      <c r="G88" s="5" t="n"/>
      <c r="H88" s="4" t="n"/>
      <c r="J88" s="10">
        <f>IF(A88="","",A88)</f>
        <v/>
      </c>
      <c r="K88" s="12">
        <f>IF(J88="","",COUNTIF('Maintenance Log'!$B$2:$B$101,J88))</f>
        <v/>
      </c>
      <c r="L88" s="11">
        <f>IF(J88="","",SUMIF('Maintenance Log'!$B$2:$B$101,J88,'Maintenance Log'!$P$2:$P$101))</f>
        <v/>
      </c>
      <c r="M88" s="11">
        <f>IF(J88="","",IFERROR(AVERAGEIF('Maintenance Log'!$B$2:$B$101,J88,'Maintenance Log'!$P$2:$P$101),0))</f>
        <v/>
      </c>
      <c r="N88" s="12">
        <f>IF(J88="","",IF(K88=0,"",LOOKUP(2,1/('Maintenance Log'!$B$2:$B$101=J88),'Maintenance Log'!$G$2:$G$101)))</f>
        <v/>
      </c>
      <c r="O88" s="12">
        <f>IF(J88="","",COUNTIFS('Maintenance Log'!$B$2:$B$101,J88,'Maintenance Log'!$T$2:$T$101,"Overdue")+COUNTIFS('Maintenance Log'!$B$2:$B$101,J88,'Maintenance Log'!$T$2:$T$101,"Due Soon"))</f>
        <v/>
      </c>
    </row>
    <row r="89">
      <c r="A89" s="2" t="n"/>
      <c r="B89" s="2" t="n"/>
      <c r="C89" s="19" t="n"/>
      <c r="D89" s="2" t="n"/>
      <c r="E89" s="2" t="n"/>
      <c r="F89" s="2" t="n"/>
      <c r="G89" s="5" t="n"/>
      <c r="H89" s="4" t="n"/>
      <c r="J89" s="20">
        <f>IF(A89="","",A89)</f>
        <v/>
      </c>
      <c r="K89" s="21">
        <f>IF(J89="","",COUNTIF('Maintenance Log'!$B$2:$B$101,J89))</f>
        <v/>
      </c>
      <c r="L89" s="22">
        <f>IF(J89="","",SUMIF('Maintenance Log'!$B$2:$B$101,J89,'Maintenance Log'!$P$2:$P$101))</f>
        <v/>
      </c>
      <c r="M89" s="22">
        <f>IF(J89="","",IFERROR(AVERAGEIF('Maintenance Log'!$B$2:$B$101,J89,'Maintenance Log'!$P$2:$P$101),0))</f>
        <v/>
      </c>
      <c r="N89" s="21">
        <f>IF(J89="","",IF(K89=0,"",LOOKUP(2,1/('Maintenance Log'!$B$2:$B$101=J89),'Maintenance Log'!$G$2:$G$101)))</f>
        <v/>
      </c>
      <c r="O89" s="21">
        <f>IF(J89="","",COUNTIFS('Maintenance Log'!$B$2:$B$101,J89,'Maintenance Log'!$T$2:$T$101,"Overdue")+COUNTIFS('Maintenance Log'!$B$2:$B$101,J89,'Maintenance Log'!$T$2:$T$101,"Due Soon"))</f>
        <v/>
      </c>
    </row>
    <row r="90">
      <c r="A90" s="2" t="n"/>
      <c r="B90" s="2" t="n"/>
      <c r="C90" s="19" t="n"/>
      <c r="D90" s="2" t="n"/>
      <c r="E90" s="2" t="n"/>
      <c r="F90" s="2" t="n"/>
      <c r="G90" s="5" t="n"/>
      <c r="H90" s="4" t="n"/>
      <c r="J90" s="10">
        <f>IF(A90="","",A90)</f>
        <v/>
      </c>
      <c r="K90" s="12">
        <f>IF(J90="","",COUNTIF('Maintenance Log'!$B$2:$B$101,J90))</f>
        <v/>
      </c>
      <c r="L90" s="11">
        <f>IF(J90="","",SUMIF('Maintenance Log'!$B$2:$B$101,J90,'Maintenance Log'!$P$2:$P$101))</f>
        <v/>
      </c>
      <c r="M90" s="11">
        <f>IF(J90="","",IFERROR(AVERAGEIF('Maintenance Log'!$B$2:$B$101,J90,'Maintenance Log'!$P$2:$P$101),0))</f>
        <v/>
      </c>
      <c r="N90" s="12">
        <f>IF(J90="","",IF(K90=0,"",LOOKUP(2,1/('Maintenance Log'!$B$2:$B$101=J90),'Maintenance Log'!$G$2:$G$101)))</f>
        <v/>
      </c>
      <c r="O90" s="12">
        <f>IF(J90="","",COUNTIFS('Maintenance Log'!$B$2:$B$101,J90,'Maintenance Log'!$T$2:$T$101,"Overdue")+COUNTIFS('Maintenance Log'!$B$2:$B$101,J90,'Maintenance Log'!$T$2:$T$101,"Due Soon"))</f>
        <v/>
      </c>
    </row>
    <row r="91">
      <c r="A91" s="2" t="n"/>
      <c r="B91" s="2" t="n"/>
      <c r="C91" s="19" t="n"/>
      <c r="D91" s="2" t="n"/>
      <c r="E91" s="2" t="n"/>
      <c r="F91" s="2" t="n"/>
      <c r="G91" s="5" t="n"/>
      <c r="H91" s="4" t="n"/>
      <c r="J91" s="20">
        <f>IF(A91="","",A91)</f>
        <v/>
      </c>
      <c r="K91" s="21">
        <f>IF(J91="","",COUNTIF('Maintenance Log'!$B$2:$B$101,J91))</f>
        <v/>
      </c>
      <c r="L91" s="22">
        <f>IF(J91="","",SUMIF('Maintenance Log'!$B$2:$B$101,J91,'Maintenance Log'!$P$2:$P$101))</f>
        <v/>
      </c>
      <c r="M91" s="22">
        <f>IF(J91="","",IFERROR(AVERAGEIF('Maintenance Log'!$B$2:$B$101,J91,'Maintenance Log'!$P$2:$P$101),0))</f>
        <v/>
      </c>
      <c r="N91" s="21">
        <f>IF(J91="","",IF(K91=0,"",LOOKUP(2,1/('Maintenance Log'!$B$2:$B$101=J91),'Maintenance Log'!$G$2:$G$101)))</f>
        <v/>
      </c>
      <c r="O91" s="21">
        <f>IF(J91="","",COUNTIFS('Maintenance Log'!$B$2:$B$101,J91,'Maintenance Log'!$T$2:$T$101,"Overdue")+COUNTIFS('Maintenance Log'!$B$2:$B$101,J91,'Maintenance Log'!$T$2:$T$101,"Due Soon"))</f>
        <v/>
      </c>
    </row>
    <row r="92">
      <c r="A92" s="2" t="n"/>
      <c r="B92" s="2" t="n"/>
      <c r="C92" s="19" t="n"/>
      <c r="D92" s="2" t="n"/>
      <c r="E92" s="2" t="n"/>
      <c r="F92" s="2" t="n"/>
      <c r="G92" s="5" t="n"/>
      <c r="H92" s="4" t="n"/>
      <c r="J92" s="10">
        <f>IF(A92="","",A92)</f>
        <v/>
      </c>
      <c r="K92" s="12">
        <f>IF(J92="","",COUNTIF('Maintenance Log'!$B$2:$B$101,J92))</f>
        <v/>
      </c>
      <c r="L92" s="11">
        <f>IF(J92="","",SUMIF('Maintenance Log'!$B$2:$B$101,J92,'Maintenance Log'!$P$2:$P$101))</f>
        <v/>
      </c>
      <c r="M92" s="11">
        <f>IF(J92="","",IFERROR(AVERAGEIF('Maintenance Log'!$B$2:$B$101,J92,'Maintenance Log'!$P$2:$P$101),0))</f>
        <v/>
      </c>
      <c r="N92" s="12">
        <f>IF(J92="","",IF(K92=0,"",LOOKUP(2,1/('Maintenance Log'!$B$2:$B$101=J92),'Maintenance Log'!$G$2:$G$101)))</f>
        <v/>
      </c>
      <c r="O92" s="12">
        <f>IF(J92="","",COUNTIFS('Maintenance Log'!$B$2:$B$101,J92,'Maintenance Log'!$T$2:$T$101,"Overdue")+COUNTIFS('Maintenance Log'!$B$2:$B$101,J92,'Maintenance Log'!$T$2:$T$101,"Due Soon"))</f>
        <v/>
      </c>
    </row>
    <row r="93">
      <c r="A93" s="2" t="n"/>
      <c r="B93" s="2" t="n"/>
      <c r="C93" s="19" t="n"/>
      <c r="D93" s="2" t="n"/>
      <c r="E93" s="2" t="n"/>
      <c r="F93" s="2" t="n"/>
      <c r="G93" s="5" t="n"/>
      <c r="H93" s="4" t="n"/>
      <c r="J93" s="20">
        <f>IF(A93="","",A93)</f>
        <v/>
      </c>
      <c r="K93" s="21">
        <f>IF(J93="","",COUNTIF('Maintenance Log'!$B$2:$B$101,J93))</f>
        <v/>
      </c>
      <c r="L93" s="22">
        <f>IF(J93="","",SUMIF('Maintenance Log'!$B$2:$B$101,J93,'Maintenance Log'!$P$2:$P$101))</f>
        <v/>
      </c>
      <c r="M93" s="22">
        <f>IF(J93="","",IFERROR(AVERAGEIF('Maintenance Log'!$B$2:$B$101,J93,'Maintenance Log'!$P$2:$P$101),0))</f>
        <v/>
      </c>
      <c r="N93" s="21">
        <f>IF(J93="","",IF(K93=0,"",LOOKUP(2,1/('Maintenance Log'!$B$2:$B$101=J93),'Maintenance Log'!$G$2:$G$101)))</f>
        <v/>
      </c>
      <c r="O93" s="21">
        <f>IF(J93="","",COUNTIFS('Maintenance Log'!$B$2:$B$101,J93,'Maintenance Log'!$T$2:$T$101,"Overdue")+COUNTIFS('Maintenance Log'!$B$2:$B$101,J93,'Maintenance Log'!$T$2:$T$101,"Due Soon"))</f>
        <v/>
      </c>
    </row>
    <row r="94">
      <c r="A94" s="2" t="n"/>
      <c r="B94" s="2" t="n"/>
      <c r="C94" s="19" t="n"/>
      <c r="D94" s="2" t="n"/>
      <c r="E94" s="2" t="n"/>
      <c r="F94" s="2" t="n"/>
      <c r="G94" s="5" t="n"/>
      <c r="H94" s="4" t="n"/>
      <c r="J94" s="10">
        <f>IF(A94="","",A94)</f>
        <v/>
      </c>
      <c r="K94" s="12">
        <f>IF(J94="","",COUNTIF('Maintenance Log'!$B$2:$B$101,J94))</f>
        <v/>
      </c>
      <c r="L94" s="11">
        <f>IF(J94="","",SUMIF('Maintenance Log'!$B$2:$B$101,J94,'Maintenance Log'!$P$2:$P$101))</f>
        <v/>
      </c>
      <c r="M94" s="11">
        <f>IF(J94="","",IFERROR(AVERAGEIF('Maintenance Log'!$B$2:$B$101,J94,'Maintenance Log'!$P$2:$P$101),0))</f>
        <v/>
      </c>
      <c r="N94" s="12">
        <f>IF(J94="","",IF(K94=0,"",LOOKUP(2,1/('Maintenance Log'!$B$2:$B$101=J94),'Maintenance Log'!$G$2:$G$101)))</f>
        <v/>
      </c>
      <c r="O94" s="12">
        <f>IF(J94="","",COUNTIFS('Maintenance Log'!$B$2:$B$101,J94,'Maintenance Log'!$T$2:$T$101,"Overdue")+COUNTIFS('Maintenance Log'!$B$2:$B$101,J94,'Maintenance Log'!$T$2:$T$101,"Due Soon"))</f>
        <v/>
      </c>
    </row>
    <row r="95">
      <c r="A95" s="2" t="n"/>
      <c r="B95" s="2" t="n"/>
      <c r="C95" s="19" t="n"/>
      <c r="D95" s="2" t="n"/>
      <c r="E95" s="2" t="n"/>
      <c r="F95" s="2" t="n"/>
      <c r="G95" s="5" t="n"/>
      <c r="H95" s="4" t="n"/>
      <c r="J95" s="20">
        <f>IF(A95="","",A95)</f>
        <v/>
      </c>
      <c r="K95" s="21">
        <f>IF(J95="","",COUNTIF('Maintenance Log'!$B$2:$B$101,J95))</f>
        <v/>
      </c>
      <c r="L95" s="22">
        <f>IF(J95="","",SUMIF('Maintenance Log'!$B$2:$B$101,J95,'Maintenance Log'!$P$2:$P$101))</f>
        <v/>
      </c>
      <c r="M95" s="22">
        <f>IF(J95="","",IFERROR(AVERAGEIF('Maintenance Log'!$B$2:$B$101,J95,'Maintenance Log'!$P$2:$P$101),0))</f>
        <v/>
      </c>
      <c r="N95" s="21">
        <f>IF(J95="","",IF(K95=0,"",LOOKUP(2,1/('Maintenance Log'!$B$2:$B$101=J95),'Maintenance Log'!$G$2:$G$101)))</f>
        <v/>
      </c>
      <c r="O95" s="21">
        <f>IF(J95="","",COUNTIFS('Maintenance Log'!$B$2:$B$101,J95,'Maintenance Log'!$T$2:$T$101,"Overdue")+COUNTIFS('Maintenance Log'!$B$2:$B$101,J95,'Maintenance Log'!$T$2:$T$101,"Due Soon"))</f>
        <v/>
      </c>
    </row>
    <row r="96">
      <c r="A96" s="2" t="n"/>
      <c r="B96" s="2" t="n"/>
      <c r="C96" s="19" t="n"/>
      <c r="D96" s="2" t="n"/>
      <c r="E96" s="2" t="n"/>
      <c r="F96" s="2" t="n"/>
      <c r="G96" s="5" t="n"/>
      <c r="H96" s="4" t="n"/>
      <c r="J96" s="10">
        <f>IF(A96="","",A96)</f>
        <v/>
      </c>
      <c r="K96" s="12">
        <f>IF(J96="","",COUNTIF('Maintenance Log'!$B$2:$B$101,J96))</f>
        <v/>
      </c>
      <c r="L96" s="11">
        <f>IF(J96="","",SUMIF('Maintenance Log'!$B$2:$B$101,J96,'Maintenance Log'!$P$2:$P$101))</f>
        <v/>
      </c>
      <c r="M96" s="11">
        <f>IF(J96="","",IFERROR(AVERAGEIF('Maintenance Log'!$B$2:$B$101,J96,'Maintenance Log'!$P$2:$P$101),0))</f>
        <v/>
      </c>
      <c r="N96" s="12">
        <f>IF(J96="","",IF(K96=0,"",LOOKUP(2,1/('Maintenance Log'!$B$2:$B$101=J96),'Maintenance Log'!$G$2:$G$101)))</f>
        <v/>
      </c>
      <c r="O96" s="12">
        <f>IF(J96="","",COUNTIFS('Maintenance Log'!$B$2:$B$101,J96,'Maintenance Log'!$T$2:$T$101,"Overdue")+COUNTIFS('Maintenance Log'!$B$2:$B$101,J96,'Maintenance Log'!$T$2:$T$101,"Due Soon"))</f>
        <v/>
      </c>
    </row>
    <row r="97">
      <c r="A97" s="2" t="n"/>
      <c r="B97" s="2" t="n"/>
      <c r="C97" s="19" t="n"/>
      <c r="D97" s="2" t="n"/>
      <c r="E97" s="2" t="n"/>
      <c r="F97" s="2" t="n"/>
      <c r="G97" s="5" t="n"/>
      <c r="H97" s="4" t="n"/>
      <c r="J97" s="20">
        <f>IF(A97="","",A97)</f>
        <v/>
      </c>
      <c r="K97" s="21">
        <f>IF(J97="","",COUNTIF('Maintenance Log'!$B$2:$B$101,J97))</f>
        <v/>
      </c>
      <c r="L97" s="22">
        <f>IF(J97="","",SUMIF('Maintenance Log'!$B$2:$B$101,J97,'Maintenance Log'!$P$2:$P$101))</f>
        <v/>
      </c>
      <c r="M97" s="22">
        <f>IF(J97="","",IFERROR(AVERAGEIF('Maintenance Log'!$B$2:$B$101,J97,'Maintenance Log'!$P$2:$P$101),0))</f>
        <v/>
      </c>
      <c r="N97" s="21">
        <f>IF(J97="","",IF(K97=0,"",LOOKUP(2,1/('Maintenance Log'!$B$2:$B$101=J97),'Maintenance Log'!$G$2:$G$101)))</f>
        <v/>
      </c>
      <c r="O97" s="21">
        <f>IF(J97="","",COUNTIFS('Maintenance Log'!$B$2:$B$101,J97,'Maintenance Log'!$T$2:$T$101,"Overdue")+COUNTIFS('Maintenance Log'!$B$2:$B$101,J97,'Maintenance Log'!$T$2:$T$101,"Due Soon"))</f>
        <v/>
      </c>
    </row>
    <row r="98">
      <c r="A98" s="2" t="n"/>
      <c r="B98" s="2" t="n"/>
      <c r="C98" s="19" t="n"/>
      <c r="D98" s="2" t="n"/>
      <c r="E98" s="2" t="n"/>
      <c r="F98" s="2" t="n"/>
      <c r="G98" s="5" t="n"/>
      <c r="H98" s="4" t="n"/>
      <c r="J98" s="10">
        <f>IF(A98="","",A98)</f>
        <v/>
      </c>
      <c r="K98" s="12">
        <f>IF(J98="","",COUNTIF('Maintenance Log'!$B$2:$B$101,J98))</f>
        <v/>
      </c>
      <c r="L98" s="11">
        <f>IF(J98="","",SUMIF('Maintenance Log'!$B$2:$B$101,J98,'Maintenance Log'!$P$2:$P$101))</f>
        <v/>
      </c>
      <c r="M98" s="11">
        <f>IF(J98="","",IFERROR(AVERAGEIF('Maintenance Log'!$B$2:$B$101,J98,'Maintenance Log'!$P$2:$P$101),0))</f>
        <v/>
      </c>
      <c r="N98" s="12">
        <f>IF(J98="","",IF(K98=0,"",LOOKUP(2,1/('Maintenance Log'!$B$2:$B$101=J98),'Maintenance Log'!$G$2:$G$101)))</f>
        <v/>
      </c>
      <c r="O98" s="12">
        <f>IF(J98="","",COUNTIFS('Maintenance Log'!$B$2:$B$101,J98,'Maintenance Log'!$T$2:$T$101,"Overdue")+COUNTIFS('Maintenance Log'!$B$2:$B$101,J98,'Maintenance Log'!$T$2:$T$101,"Due Soon"))</f>
        <v/>
      </c>
    </row>
    <row r="99">
      <c r="A99" s="2" t="n"/>
      <c r="B99" s="2" t="n"/>
      <c r="C99" s="19" t="n"/>
      <c r="D99" s="2" t="n"/>
      <c r="E99" s="2" t="n"/>
      <c r="F99" s="2" t="n"/>
      <c r="G99" s="5" t="n"/>
      <c r="H99" s="4" t="n"/>
      <c r="J99" s="20">
        <f>IF(A99="","",A99)</f>
        <v/>
      </c>
      <c r="K99" s="21">
        <f>IF(J99="","",COUNTIF('Maintenance Log'!$B$2:$B$101,J99))</f>
        <v/>
      </c>
      <c r="L99" s="22">
        <f>IF(J99="","",SUMIF('Maintenance Log'!$B$2:$B$101,J99,'Maintenance Log'!$P$2:$P$101))</f>
        <v/>
      </c>
      <c r="M99" s="22">
        <f>IF(J99="","",IFERROR(AVERAGEIF('Maintenance Log'!$B$2:$B$101,J99,'Maintenance Log'!$P$2:$P$101),0))</f>
        <v/>
      </c>
      <c r="N99" s="21">
        <f>IF(J99="","",IF(K99=0,"",LOOKUP(2,1/('Maintenance Log'!$B$2:$B$101=J99),'Maintenance Log'!$G$2:$G$101)))</f>
        <v/>
      </c>
      <c r="O99" s="21">
        <f>IF(J99="","",COUNTIFS('Maintenance Log'!$B$2:$B$101,J99,'Maintenance Log'!$T$2:$T$101,"Overdue")+COUNTIFS('Maintenance Log'!$B$2:$B$101,J99,'Maintenance Log'!$T$2:$T$101,"Due Soon"))</f>
        <v/>
      </c>
    </row>
    <row r="100">
      <c r="A100" s="2" t="n"/>
      <c r="B100" s="2" t="n"/>
      <c r="C100" s="19" t="n"/>
      <c r="D100" s="2" t="n"/>
      <c r="E100" s="2" t="n"/>
      <c r="F100" s="2" t="n"/>
      <c r="G100" s="5" t="n"/>
      <c r="H100" s="4" t="n"/>
      <c r="J100" s="10">
        <f>IF(A100="","",A100)</f>
        <v/>
      </c>
      <c r="K100" s="12">
        <f>IF(J100="","",COUNTIF('Maintenance Log'!$B$2:$B$101,J100))</f>
        <v/>
      </c>
      <c r="L100" s="11">
        <f>IF(J100="","",SUMIF('Maintenance Log'!$B$2:$B$101,J100,'Maintenance Log'!$P$2:$P$101))</f>
        <v/>
      </c>
      <c r="M100" s="11">
        <f>IF(J100="","",IFERROR(AVERAGEIF('Maintenance Log'!$B$2:$B$101,J100,'Maintenance Log'!$P$2:$P$101),0))</f>
        <v/>
      </c>
      <c r="N100" s="12">
        <f>IF(J100="","",IF(K100=0,"",LOOKUP(2,1/('Maintenance Log'!$B$2:$B$101=J100),'Maintenance Log'!$G$2:$G$101)))</f>
        <v/>
      </c>
      <c r="O100" s="12">
        <f>IF(J100="","",COUNTIFS('Maintenance Log'!$B$2:$B$101,J100,'Maintenance Log'!$T$2:$T$101,"Overdue")+COUNTIFS('Maintenance Log'!$B$2:$B$101,J100,'Maintenance Log'!$T$2:$T$101,"Due Soon"))</f>
        <v/>
      </c>
    </row>
    <row r="101">
      <c r="A101" s="2" t="n"/>
      <c r="B101" s="2" t="n"/>
      <c r="C101" s="19" t="n"/>
      <c r="D101" s="2" t="n"/>
      <c r="E101" s="2" t="n"/>
      <c r="F101" s="2" t="n"/>
      <c r="G101" s="5" t="n"/>
      <c r="H101" s="4" t="n"/>
      <c r="J101" s="20">
        <f>IF(A101="","",A101)</f>
        <v/>
      </c>
      <c r="K101" s="21">
        <f>IF(J101="","",COUNTIF('Maintenance Log'!$B$2:$B$101,J101))</f>
        <v/>
      </c>
      <c r="L101" s="22">
        <f>IF(J101="","",SUMIF('Maintenance Log'!$B$2:$B$101,J101,'Maintenance Log'!$P$2:$P$101))</f>
        <v/>
      </c>
      <c r="M101" s="22">
        <f>IF(J101="","",IFERROR(AVERAGEIF('Maintenance Log'!$B$2:$B$101,J101,'Maintenance Log'!$P$2:$P$101),0))</f>
        <v/>
      </c>
      <c r="N101" s="21">
        <f>IF(J101="","",IF(K101=0,"",LOOKUP(2,1/('Maintenance Log'!$B$2:$B$101=J101),'Maintenance Log'!$G$2:$G$101)))</f>
        <v/>
      </c>
      <c r="O101" s="21">
        <f>IF(J101="","",COUNTIFS('Maintenance Log'!$B$2:$B$101,J101,'Maintenance Log'!$T$2:$T$101,"Overdue")+COUNTIFS('Maintenance Log'!$B$2:$B$101,J101,'Maintenance Log'!$T$2:$T$101,"Due Soon"))</f>
        <v/>
      </c>
    </row>
    <row r="102">
      <c r="A102" s="2" t="n"/>
      <c r="B102" s="2" t="n"/>
      <c r="C102" s="19" t="n"/>
      <c r="D102" s="2" t="n"/>
      <c r="E102" s="2" t="n"/>
      <c r="F102" s="2" t="n"/>
      <c r="G102" s="5" t="n"/>
      <c r="H102" s="4" t="n"/>
      <c r="J102" s="10">
        <f>IF(A102="","",A102)</f>
        <v/>
      </c>
      <c r="K102" s="12">
        <f>IF(J102="","",COUNTIF('Maintenance Log'!$B$2:$B$101,J102))</f>
        <v/>
      </c>
      <c r="L102" s="11">
        <f>IF(J102="","",SUMIF('Maintenance Log'!$B$2:$B$101,J102,'Maintenance Log'!$P$2:$P$101))</f>
        <v/>
      </c>
      <c r="M102" s="11">
        <f>IF(J102="","",IFERROR(AVERAGEIF('Maintenance Log'!$B$2:$B$101,J102,'Maintenance Log'!$P$2:$P$101),0))</f>
        <v/>
      </c>
      <c r="N102" s="12">
        <f>IF(J102="","",IF(K102=0,"",LOOKUP(2,1/('Maintenance Log'!$B$2:$B$101=J102),'Maintenance Log'!$G$2:$G$101)))</f>
        <v/>
      </c>
      <c r="O102" s="12">
        <f>IF(J102="","",COUNTIFS('Maintenance Log'!$B$2:$B$101,J102,'Maintenance Log'!$T$2:$T$101,"Overdue")+COUNTIFS('Maintenance Log'!$B$2:$B$101,J102,'Maintenance Log'!$T$2:$T$101,"Due Soon"))</f>
        <v/>
      </c>
    </row>
    <row r="103">
      <c r="A103" s="2" t="n"/>
      <c r="B103" s="2" t="n"/>
      <c r="C103" s="19" t="n"/>
      <c r="D103" s="2" t="n"/>
      <c r="E103" s="2" t="n"/>
      <c r="F103" s="2" t="n"/>
      <c r="G103" s="5" t="n"/>
      <c r="H103" s="4" t="n"/>
      <c r="J103" s="20">
        <f>IF(A103="","",A103)</f>
        <v/>
      </c>
      <c r="K103" s="21">
        <f>IF(J103="","",COUNTIF('Maintenance Log'!$B$2:$B$101,J103))</f>
        <v/>
      </c>
      <c r="L103" s="22">
        <f>IF(J103="","",SUMIF('Maintenance Log'!$B$2:$B$101,J103,'Maintenance Log'!$P$2:$P$101))</f>
        <v/>
      </c>
      <c r="M103" s="22">
        <f>IF(J103="","",IFERROR(AVERAGEIF('Maintenance Log'!$B$2:$B$101,J103,'Maintenance Log'!$P$2:$P$101),0))</f>
        <v/>
      </c>
      <c r="N103" s="21">
        <f>IF(J103="","",IF(K103=0,"",LOOKUP(2,1/('Maintenance Log'!$B$2:$B$101=J103),'Maintenance Log'!$G$2:$G$101)))</f>
        <v/>
      </c>
      <c r="O103" s="21">
        <f>IF(J103="","",COUNTIFS('Maintenance Log'!$B$2:$B$101,J103,'Maintenance Log'!$T$2:$T$101,"Overdue")+COUNTIFS('Maintenance Log'!$B$2:$B$101,J103,'Maintenance Log'!$T$2:$T$101,"Due Soon"))</f>
        <v/>
      </c>
    </row>
    <row r="104">
      <c r="A104" s="2" t="n"/>
      <c r="B104" s="2" t="n"/>
      <c r="C104" s="19" t="n"/>
      <c r="D104" s="2" t="n"/>
      <c r="E104" s="2" t="n"/>
      <c r="F104" s="2" t="n"/>
      <c r="G104" s="5" t="n"/>
      <c r="H104" s="4" t="n"/>
      <c r="J104" s="10">
        <f>IF(A104="","",A104)</f>
        <v/>
      </c>
      <c r="K104" s="12">
        <f>IF(J104="","",COUNTIF('Maintenance Log'!$B$2:$B$101,J104))</f>
        <v/>
      </c>
      <c r="L104" s="11">
        <f>IF(J104="","",SUMIF('Maintenance Log'!$B$2:$B$101,J104,'Maintenance Log'!$P$2:$P$101))</f>
        <v/>
      </c>
      <c r="M104" s="11">
        <f>IF(J104="","",IFERROR(AVERAGEIF('Maintenance Log'!$B$2:$B$101,J104,'Maintenance Log'!$P$2:$P$101),0))</f>
        <v/>
      </c>
      <c r="N104" s="12">
        <f>IF(J104="","",IF(K104=0,"",LOOKUP(2,1/('Maintenance Log'!$B$2:$B$101=J104),'Maintenance Log'!$G$2:$G$101)))</f>
        <v/>
      </c>
      <c r="O104" s="12">
        <f>IF(J104="","",COUNTIFS('Maintenance Log'!$B$2:$B$101,J104,'Maintenance Log'!$T$2:$T$101,"Overdue")+COUNTIFS('Maintenance Log'!$B$2:$B$101,J104,'Maintenance Log'!$T$2:$T$101,"Due Soon"))</f>
        <v/>
      </c>
    </row>
    <row r="105">
      <c r="A105" s="2" t="n"/>
      <c r="B105" s="2" t="n"/>
      <c r="C105" s="19" t="n"/>
      <c r="D105" s="2" t="n"/>
      <c r="E105" s="2" t="n"/>
      <c r="F105" s="2" t="n"/>
      <c r="G105" s="5" t="n"/>
      <c r="H105" s="4" t="n"/>
      <c r="J105" s="20">
        <f>IF(A105="","",A105)</f>
        <v/>
      </c>
      <c r="K105" s="21">
        <f>IF(J105="","",COUNTIF('Maintenance Log'!$B$2:$B$101,J105))</f>
        <v/>
      </c>
      <c r="L105" s="22">
        <f>IF(J105="","",SUMIF('Maintenance Log'!$B$2:$B$101,J105,'Maintenance Log'!$P$2:$P$101))</f>
        <v/>
      </c>
      <c r="M105" s="22">
        <f>IF(J105="","",IFERROR(AVERAGEIF('Maintenance Log'!$B$2:$B$101,J105,'Maintenance Log'!$P$2:$P$101),0))</f>
        <v/>
      </c>
      <c r="N105" s="21">
        <f>IF(J105="","",IF(K105=0,"",LOOKUP(2,1/('Maintenance Log'!$B$2:$B$101=J105),'Maintenance Log'!$G$2:$G$101)))</f>
        <v/>
      </c>
      <c r="O105" s="21">
        <f>IF(J105="","",COUNTIFS('Maintenance Log'!$B$2:$B$101,J105,'Maintenance Log'!$T$2:$T$101,"Overdue")+COUNTIFS('Maintenance Log'!$B$2:$B$101,J105,'Maintenance Log'!$T$2:$T$101,"Due Soon"))</f>
        <v/>
      </c>
    </row>
    <row r="106">
      <c r="A106" s="2" t="n"/>
      <c r="B106" s="2" t="n"/>
      <c r="C106" s="19" t="n"/>
      <c r="D106" s="2" t="n"/>
      <c r="E106" s="2" t="n"/>
      <c r="F106" s="2" t="n"/>
      <c r="G106" s="5" t="n"/>
      <c r="H106" s="4" t="n"/>
      <c r="J106" s="10">
        <f>IF(A106="","",A106)</f>
        <v/>
      </c>
      <c r="K106" s="12">
        <f>IF(J106="","",COUNTIF('Maintenance Log'!$B$2:$B$101,J106))</f>
        <v/>
      </c>
      <c r="L106" s="11">
        <f>IF(J106="","",SUMIF('Maintenance Log'!$B$2:$B$101,J106,'Maintenance Log'!$P$2:$P$101))</f>
        <v/>
      </c>
      <c r="M106" s="11">
        <f>IF(J106="","",IFERROR(AVERAGEIF('Maintenance Log'!$B$2:$B$101,J106,'Maintenance Log'!$P$2:$P$101),0))</f>
        <v/>
      </c>
      <c r="N106" s="12">
        <f>IF(J106="","",IF(K106=0,"",LOOKUP(2,1/('Maintenance Log'!$B$2:$B$101=J106),'Maintenance Log'!$G$2:$G$101)))</f>
        <v/>
      </c>
      <c r="O106" s="12">
        <f>IF(J106="","",COUNTIFS('Maintenance Log'!$B$2:$B$101,J106,'Maintenance Log'!$T$2:$T$101,"Overdue")+COUNTIFS('Maintenance Log'!$B$2:$B$101,J106,'Maintenance Log'!$T$2:$T$101,"Due Soon"))</f>
        <v/>
      </c>
    </row>
    <row r="107">
      <c r="A107" s="2" t="n"/>
      <c r="B107" s="2" t="n"/>
      <c r="C107" s="19" t="n"/>
      <c r="D107" s="2" t="n"/>
      <c r="E107" s="2" t="n"/>
      <c r="F107" s="2" t="n"/>
      <c r="G107" s="5" t="n"/>
      <c r="H107" s="4" t="n"/>
      <c r="J107" s="20">
        <f>IF(A107="","",A107)</f>
        <v/>
      </c>
      <c r="K107" s="21">
        <f>IF(J107="","",COUNTIF('Maintenance Log'!$B$2:$B$101,J107))</f>
        <v/>
      </c>
      <c r="L107" s="22">
        <f>IF(J107="","",SUMIF('Maintenance Log'!$B$2:$B$101,J107,'Maintenance Log'!$P$2:$P$101))</f>
        <v/>
      </c>
      <c r="M107" s="22">
        <f>IF(J107="","",IFERROR(AVERAGEIF('Maintenance Log'!$B$2:$B$101,J107,'Maintenance Log'!$P$2:$P$101),0))</f>
        <v/>
      </c>
      <c r="N107" s="21">
        <f>IF(J107="","",IF(K107=0,"",LOOKUP(2,1/('Maintenance Log'!$B$2:$B$101=J107),'Maintenance Log'!$G$2:$G$101)))</f>
        <v/>
      </c>
      <c r="O107" s="21">
        <f>IF(J107="","",COUNTIFS('Maintenance Log'!$B$2:$B$101,J107,'Maintenance Log'!$T$2:$T$101,"Overdue")+COUNTIFS('Maintenance Log'!$B$2:$B$101,J107,'Maintenance Log'!$T$2:$T$101,"Due Soon"))</f>
        <v/>
      </c>
    </row>
    <row r="108">
      <c r="A108" s="2" t="n"/>
      <c r="B108" s="2" t="n"/>
      <c r="C108" s="19" t="n"/>
      <c r="D108" s="2" t="n"/>
      <c r="E108" s="2" t="n"/>
      <c r="F108" s="2" t="n"/>
      <c r="G108" s="5" t="n"/>
      <c r="H108" s="4" t="n"/>
      <c r="J108" s="10">
        <f>IF(A108="","",A108)</f>
        <v/>
      </c>
      <c r="K108" s="12">
        <f>IF(J108="","",COUNTIF('Maintenance Log'!$B$2:$B$101,J108))</f>
        <v/>
      </c>
      <c r="L108" s="11">
        <f>IF(J108="","",SUMIF('Maintenance Log'!$B$2:$B$101,J108,'Maintenance Log'!$P$2:$P$101))</f>
        <v/>
      </c>
      <c r="M108" s="11">
        <f>IF(J108="","",IFERROR(AVERAGEIF('Maintenance Log'!$B$2:$B$101,J108,'Maintenance Log'!$P$2:$P$101),0))</f>
        <v/>
      </c>
      <c r="N108" s="12">
        <f>IF(J108="","",IF(K108=0,"",LOOKUP(2,1/('Maintenance Log'!$B$2:$B$101=J108),'Maintenance Log'!$G$2:$G$101)))</f>
        <v/>
      </c>
      <c r="O108" s="12">
        <f>IF(J108="","",COUNTIFS('Maintenance Log'!$B$2:$B$101,J108,'Maintenance Log'!$T$2:$T$101,"Overdue")+COUNTIFS('Maintenance Log'!$B$2:$B$101,J108,'Maintenance Log'!$T$2:$T$101,"Due Soon"))</f>
        <v/>
      </c>
    </row>
    <row r="109">
      <c r="A109" s="2" t="n"/>
      <c r="B109" s="2" t="n"/>
      <c r="C109" s="19" t="n"/>
      <c r="D109" s="2" t="n"/>
      <c r="E109" s="2" t="n"/>
      <c r="F109" s="2" t="n"/>
      <c r="G109" s="5" t="n"/>
      <c r="H109" s="4" t="n"/>
      <c r="J109" s="20">
        <f>IF(A109="","",A109)</f>
        <v/>
      </c>
      <c r="K109" s="21">
        <f>IF(J109="","",COUNTIF('Maintenance Log'!$B$2:$B$101,J109))</f>
        <v/>
      </c>
      <c r="L109" s="22">
        <f>IF(J109="","",SUMIF('Maintenance Log'!$B$2:$B$101,J109,'Maintenance Log'!$P$2:$P$101))</f>
        <v/>
      </c>
      <c r="M109" s="22">
        <f>IF(J109="","",IFERROR(AVERAGEIF('Maintenance Log'!$B$2:$B$101,J109,'Maintenance Log'!$P$2:$P$101),0))</f>
        <v/>
      </c>
      <c r="N109" s="21">
        <f>IF(J109="","",IF(K109=0,"",LOOKUP(2,1/('Maintenance Log'!$B$2:$B$101=J109),'Maintenance Log'!$G$2:$G$101)))</f>
        <v/>
      </c>
      <c r="O109" s="21">
        <f>IF(J109="","",COUNTIFS('Maintenance Log'!$B$2:$B$101,J109,'Maintenance Log'!$T$2:$T$101,"Overdue")+COUNTIFS('Maintenance Log'!$B$2:$B$101,J109,'Maintenance Log'!$T$2:$T$101,"Due Soon"))</f>
        <v/>
      </c>
    </row>
    <row r="110">
      <c r="A110" s="2" t="n"/>
      <c r="B110" s="2" t="n"/>
      <c r="C110" s="19" t="n"/>
      <c r="D110" s="2" t="n"/>
      <c r="E110" s="2" t="n"/>
      <c r="F110" s="2" t="n"/>
      <c r="G110" s="5" t="n"/>
      <c r="H110" s="4" t="n"/>
      <c r="J110" s="10">
        <f>IF(A110="","",A110)</f>
        <v/>
      </c>
      <c r="K110" s="12">
        <f>IF(J110="","",COUNTIF('Maintenance Log'!$B$2:$B$101,J110))</f>
        <v/>
      </c>
      <c r="L110" s="11">
        <f>IF(J110="","",SUMIF('Maintenance Log'!$B$2:$B$101,J110,'Maintenance Log'!$P$2:$P$101))</f>
        <v/>
      </c>
      <c r="M110" s="11">
        <f>IF(J110="","",IFERROR(AVERAGEIF('Maintenance Log'!$B$2:$B$101,J110,'Maintenance Log'!$P$2:$P$101),0))</f>
        <v/>
      </c>
      <c r="N110" s="12">
        <f>IF(J110="","",IF(K110=0,"",LOOKUP(2,1/('Maintenance Log'!$B$2:$B$101=J110),'Maintenance Log'!$G$2:$G$101)))</f>
        <v/>
      </c>
      <c r="O110" s="12">
        <f>IF(J110="","",COUNTIFS('Maintenance Log'!$B$2:$B$101,J110,'Maintenance Log'!$T$2:$T$101,"Overdue")+COUNTIFS('Maintenance Log'!$B$2:$B$101,J110,'Maintenance Log'!$T$2:$T$101,"Due Soon"))</f>
        <v/>
      </c>
    </row>
    <row r="111">
      <c r="A111" s="2" t="n"/>
      <c r="B111" s="2" t="n"/>
      <c r="C111" s="19" t="n"/>
      <c r="D111" s="2" t="n"/>
      <c r="E111" s="2" t="n"/>
      <c r="F111" s="2" t="n"/>
      <c r="G111" s="5" t="n"/>
      <c r="H111" s="4" t="n"/>
      <c r="J111" s="20">
        <f>IF(A111="","",A111)</f>
        <v/>
      </c>
      <c r="K111" s="21">
        <f>IF(J111="","",COUNTIF('Maintenance Log'!$B$2:$B$101,J111))</f>
        <v/>
      </c>
      <c r="L111" s="22">
        <f>IF(J111="","",SUMIF('Maintenance Log'!$B$2:$B$101,J111,'Maintenance Log'!$P$2:$P$101))</f>
        <v/>
      </c>
      <c r="M111" s="22">
        <f>IF(J111="","",IFERROR(AVERAGEIF('Maintenance Log'!$B$2:$B$101,J111,'Maintenance Log'!$P$2:$P$101),0))</f>
        <v/>
      </c>
      <c r="N111" s="21">
        <f>IF(J111="","",IF(K111=0,"",LOOKUP(2,1/('Maintenance Log'!$B$2:$B$101=J111),'Maintenance Log'!$G$2:$G$101)))</f>
        <v/>
      </c>
      <c r="O111" s="21">
        <f>IF(J111="","",COUNTIFS('Maintenance Log'!$B$2:$B$101,J111,'Maintenance Log'!$T$2:$T$101,"Overdue")+COUNTIFS('Maintenance Log'!$B$2:$B$101,J111,'Maintenance Log'!$T$2:$T$101,"Due Soon"))</f>
        <v/>
      </c>
    </row>
    <row r="112">
      <c r="A112" s="2" t="n"/>
      <c r="B112" s="2" t="n"/>
      <c r="C112" s="19" t="n"/>
      <c r="D112" s="2" t="n"/>
      <c r="E112" s="2" t="n"/>
      <c r="F112" s="2" t="n"/>
      <c r="G112" s="5" t="n"/>
      <c r="H112" s="4" t="n"/>
      <c r="J112" s="10">
        <f>IF(A112="","",A112)</f>
        <v/>
      </c>
      <c r="K112" s="12">
        <f>IF(J112="","",COUNTIF('Maintenance Log'!$B$2:$B$101,J112))</f>
        <v/>
      </c>
      <c r="L112" s="11">
        <f>IF(J112="","",SUMIF('Maintenance Log'!$B$2:$B$101,J112,'Maintenance Log'!$P$2:$P$101))</f>
        <v/>
      </c>
      <c r="M112" s="11">
        <f>IF(J112="","",IFERROR(AVERAGEIF('Maintenance Log'!$B$2:$B$101,J112,'Maintenance Log'!$P$2:$P$101),0))</f>
        <v/>
      </c>
      <c r="N112" s="12">
        <f>IF(J112="","",IF(K112=0,"",LOOKUP(2,1/('Maintenance Log'!$B$2:$B$101=J112),'Maintenance Log'!$G$2:$G$101)))</f>
        <v/>
      </c>
      <c r="O112" s="12">
        <f>IF(J112="","",COUNTIFS('Maintenance Log'!$B$2:$B$101,J112,'Maintenance Log'!$T$2:$T$101,"Overdue")+COUNTIFS('Maintenance Log'!$B$2:$B$101,J112,'Maintenance Log'!$T$2:$T$101,"Due Soon"))</f>
        <v/>
      </c>
    </row>
    <row r="113"/>
    <row r="114"/>
    <row r="115"/>
    <row r="116">
      <c r="J116" s="18" t="inlineStr">
        <is>
          <t>Maintenance Type</t>
        </is>
      </c>
      <c r="K116" s="18" t="inlineStr">
        <is>
          <t>Job Count</t>
        </is>
      </c>
    </row>
    <row r="117">
      <c r="J117" s="20" t="inlineStr">
        <is>
          <t>Scheduled Service</t>
        </is>
      </c>
      <c r="K117" s="23">
        <f>COUNTIF('Maintenance Log'!$H$2:$H$101,J117)</f>
        <v/>
      </c>
    </row>
    <row r="118">
      <c r="J118" s="10" t="inlineStr">
        <is>
          <t>Repair</t>
        </is>
      </c>
      <c r="K118" s="24">
        <f>COUNTIF('Maintenance Log'!$H$2:$H$101,J118)</f>
        <v/>
      </c>
    </row>
    <row r="119">
      <c r="J119" s="20" t="inlineStr">
        <is>
          <t>WOF</t>
        </is>
      </c>
      <c r="K119" s="23">
        <f>COUNTIF('Maintenance Log'!$H$2:$H$101,J119)</f>
        <v/>
      </c>
    </row>
    <row r="120">
      <c r="J120" s="10" t="inlineStr">
        <is>
          <t>Tyres</t>
        </is>
      </c>
      <c r="K120" s="24">
        <f>COUNTIF('Maintenance Log'!$H$2:$H$101,J120)</f>
        <v/>
      </c>
    </row>
    <row r="121">
      <c r="J121" s="20" t="inlineStr">
        <is>
          <t>Brakes</t>
        </is>
      </c>
      <c r="K121" s="23">
        <f>COUNTIF('Maintenance Log'!$H$2:$H$101,J121)</f>
        <v/>
      </c>
    </row>
    <row r="122">
      <c r="J122" s="10" t="inlineStr">
        <is>
          <t>Electrical</t>
        </is>
      </c>
      <c r="K122" s="24">
        <f>COUNTIF('Maintenance Log'!$H$2:$H$101,J122)</f>
        <v/>
      </c>
    </row>
    <row r="123">
      <c r="J123" s="20" t="inlineStr">
        <is>
          <t>Other</t>
        </is>
      </c>
      <c r="K123" s="23">
        <f>COUNTIF('Maintenance Log'!$H$2:$H$101,J123)</f>
        <v/>
      </c>
    </row>
    <row r="124"/>
    <row r="125"/>
    <row r="126"/>
    <row r="127">
      <c r="J127" s="18" t="inlineStr">
        <is>
          <t>Maintenance Status</t>
        </is>
      </c>
      <c r="K127" s="18" t="inlineStr">
        <is>
          <t>Job Count</t>
        </is>
      </c>
    </row>
    <row r="128">
      <c r="J128" s="20" t="inlineStr">
        <is>
          <t>Completed</t>
        </is>
      </c>
      <c r="K128" s="23">
        <f>COUNTIF('Maintenance Log'!$T$2:$T$101,J128)</f>
        <v/>
      </c>
    </row>
    <row r="129">
      <c r="J129" s="10" t="inlineStr">
        <is>
          <t>Due Soon</t>
        </is>
      </c>
      <c r="K129" s="24">
        <f>COUNTIF('Maintenance Log'!$T$2:$T$101,J129)</f>
        <v/>
      </c>
    </row>
    <row r="130">
      <c r="J130" s="20" t="inlineStr">
        <is>
          <t>Overdue</t>
        </is>
      </c>
      <c r="K130" s="23">
        <f>COUNTIF('Maintenance Log'!$T$2:$T$101,J130)</f>
        <v/>
      </c>
    </row>
  </sheetData>
  <autoFilter ref="A12:H112"/>
  <mergeCells count="1">
    <mergeCell ref="A1:O1"/>
  </mergeCells>
  <conditionalFormatting sqref="O13:O112">
    <cfRule type="expression" priority="1" dxfId="0" stopIfTrue="1">
      <formula>$O13&gt;0</formula>
    </cfRule>
  </conditionalFormatting>
  <dataValidations count="2">
    <dataValidation sqref="D13:D112" showErrorMessage="1" showInputMessage="1" allowBlank="1" type="list">
      <formula1>"Diesel,Petrol,Hybrid,Electric"</formula1>
    </dataValidation>
    <dataValidation sqref="G13:G112" showErrorMessage="1" showInputMessage="1" allowBlank="1" type="whole" operator="greaterThanOrEqual">
      <formula1>0</formula1>
    </dataValidation>
  </dataValidation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2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4" customWidth="1" min="1" max="1"/>
    <col width="105" customWidth="1" min="2" max="2"/>
  </cols>
  <sheetData>
    <row r="1" ht="28" customHeight="1">
      <c r="A1" s="13" t="inlineStr">
        <is>
          <t>Ute Fleet Maintenance Log - Instructions</t>
        </is>
      </c>
    </row>
    <row r="2"/>
    <row r="3">
      <c r="A3" s="18" t="inlineStr">
        <is>
          <t>Topic</t>
        </is>
      </c>
      <c r="B3" s="18" t="inlineStr">
        <is>
          <t>Guidance</t>
        </is>
      </c>
    </row>
    <row r="4">
      <c r="A4" s="25" t="inlineStr">
        <is>
          <t>Maintenance Log</t>
        </is>
      </c>
      <c r="B4" s="26" t="inlineStr">
        <is>
          <t>Enter one maintenance event per row. Leave calculated columns unchanged so fleet details, GST, totals and status remain accurate.</t>
        </is>
      </c>
    </row>
    <row r="5">
      <c r="A5" s="27" t="inlineStr">
        <is>
          <t>Drop-down lists</t>
        </is>
      </c>
      <c r="B5" s="28" t="inlineStr">
        <is>
          <t>Select vehicle registrations and maintenance types from the drop-down lists to keep records consistent.</t>
        </is>
      </c>
    </row>
    <row r="6">
      <c r="A6" s="25" t="inlineStr">
        <is>
          <t>Costs and GST</t>
        </is>
      </c>
      <c r="B6" s="26" t="inlineStr">
        <is>
          <t>Record parts, labour and other costs excluding GST. GST is calculated at 15% and totals are shown in NZD.</t>
        </is>
      </c>
    </row>
    <row r="7">
      <c r="A7" s="27" t="inlineStr">
        <is>
          <t>Dates and currency</t>
        </is>
      </c>
      <c r="B7" s="28" t="inlineStr">
        <is>
          <t>Use the New Zealand date format DD/MM/YYYY. Currency values are displayed as NZD using $#,##0.00.</t>
        </is>
      </c>
    </row>
    <row r="8">
      <c r="A8" s="25" t="inlineStr">
        <is>
          <t>Weekly review</t>
        </is>
      </c>
      <c r="B8" s="26" t="inlineStr">
        <is>
          <t>Review overdue and due-soon items weekly, then arrange servicing, WOF work or repairs as required.</t>
        </is>
      </c>
    </row>
    <row r="9">
      <c r="A9" s="27" t="inlineStr">
        <is>
          <t>Record retention</t>
        </is>
      </c>
      <c r="B9" s="28" t="inlineStr">
        <is>
          <t>Retain invoices and maintenance records for at least seven years, together with supporting workshop documentation.</t>
        </is>
      </c>
    </row>
    <row r="10">
      <c r="A10" s="25" t="inlineStr">
        <is>
          <t>Vehicle allocation</t>
        </is>
      </c>
      <c r="B10" s="26" t="inlineStr">
        <is>
          <t>Check WOF, registration, servicing and safety records before allocating a ute to a driver or work activity.</t>
        </is>
      </c>
    </row>
    <row r="11">
      <c r="A11" s="27" t="inlineStr">
        <is>
          <t>Fleet &amp; Summary</t>
        </is>
      </c>
      <c r="B11" s="28" t="inlineStr">
        <is>
          <t>Maintain the vehicle register, review KPI results and use the charts to identify higher-cost vehicles and maintenance trends.</t>
        </is>
      </c>
    </row>
    <row r="12">
      <c r="A12" s="25" t="inlineStr">
        <is>
          <t>Workbook settings</t>
        </is>
      </c>
      <c r="B12" s="26" t="inlineStr">
        <is>
          <t>No sheet protection or print setup is included, allowing fleet administrators to update the register and log as needed.</t>
        </is>
      </c>
    </row>
  </sheetData>
  <autoFilter ref="A3:B12"/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2026-09-08T20:04:41Z</dcterms:created>
  <dcterms:modified xmlns:dcterms="http://purl.org/dc/terms/" xmlns:xsi="http://www.w3.org/2001/XMLSchema-instance" xsi:type="dcterms:W3CDTF">2026-09-08T20:04:41Z</dcterms:modified>
</cp:coreProperties>
</file>