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hicle Regist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Lists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0" hidden="1">'Vehicle Register'!$A$1:$T$111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$#,##0.00"/>
    <numFmt numFmtId="166" formatCode="0.0"/>
    <numFmt numFmtId="167" formatCode="0.0%"/>
  </numFmts>
  <fonts count="8">
    <font>
      <name val="Calibri"/>
      <family val="2"/>
      <color theme="1"/>
      <sz val="11"/>
      <scheme val="minor"/>
    </font>
    <font>
      <name val="Aptos"/>
      <b val="1"/>
      <color rgb="00FFFFFF"/>
      <sz val="11"/>
    </font>
    <font>
      <name val="Aptos"/>
      <color rgb="001F2937"/>
      <sz val="10"/>
    </font>
    <font>
      <name val="Aptos Display"/>
      <b val="1"/>
      <color rgb="00FFFFFF"/>
      <sz val="18"/>
    </font>
    <font>
      <name val="Aptos"/>
      <b val="1"/>
      <color rgb="00FFFFFF"/>
      <sz val="10"/>
    </font>
    <font>
      <name val="Aptos"/>
      <b val="1"/>
      <color rgb="001F2937"/>
      <sz val="10"/>
    </font>
    <font>
      <name val="Aptos Display"/>
      <b val="1"/>
      <color rgb="00FFFFFF"/>
      <sz val="16"/>
    </font>
    <font>
      <name val="Aptos"/>
      <color rgb="00475569"/>
      <sz val="9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1E293B"/>
      </patternFill>
    </fill>
    <fill>
      <patternFill patternType="solid">
        <fgColor rgb="0000843D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" fontId="2" fillId="3" borderId="1" applyAlignment="1" pivotButton="0" quotePrefix="0" xfId="0">
      <alignment horizontal="center" vertical="center" wrapText="1"/>
    </xf>
    <xf numFmtId="3" fontId="2" fillId="3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/>
    </xf>
    <xf numFmtId="0" fontId="0" fillId="6" borderId="1" pivotButton="0" quotePrefix="0" xfId="0"/>
    <xf numFmtId="0" fontId="4" fillId="7" borderId="1" applyAlignment="1" pivotButton="0" quotePrefix="0" xfId="0">
      <alignment horizontal="left" vertical="center" wrapText="1"/>
    </xf>
    <xf numFmtId="164" fontId="5" fillId="8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center" vertical="center" wrapText="1"/>
    </xf>
    <xf numFmtId="1" fontId="6" fillId="7" borderId="1" applyAlignment="1" pivotButton="0" quotePrefix="0" xfId="0">
      <alignment horizontal="center" vertical="center" wrapText="1"/>
    </xf>
    <xf numFmtId="166" fontId="6" fillId="7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167" fontId="6" fillId="7" borderId="1" applyAlignment="1" pivotButton="0" quotePrefix="0" xfId="0">
      <alignment horizontal="center" vertical="center" wrapText="1"/>
    </xf>
    <xf numFmtId="0" fontId="1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7" fillId="8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1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4" fontId="5" fillId="8" borderId="1" applyAlignment="1" pivotButton="0" quotePrefix="0" xfId="0">
      <alignment horizontal="center" vertical="center" wrapText="1"/>
    </xf>
    <xf numFmtId="166" fontId="6" fillId="7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167" fontId="6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Aptos"/>
        <b val="1"/>
        <color rgb="00FFFFFF"/>
        <sz val="10"/>
      </font>
      <fill>
        <patternFill patternType="solid">
          <fgColor rgb="00DC2626"/>
        </patternFill>
      </fill>
    </dxf>
    <dxf>
      <font>
        <name val="Aptos"/>
        <b val="1"/>
        <color rgb="001F2937"/>
        <sz val="10"/>
      </font>
      <fill>
        <patternFill patternType="solid">
          <fgColor rgb="00F59E0B"/>
        </patternFill>
      </fill>
    </dxf>
    <dxf>
      <font>
        <name val="Aptos"/>
        <b val="1"/>
        <color rgb="00FFFFFF"/>
        <sz val="10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WOF Status Distribution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'Dashboard'!B9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'Dashboard'!$A$10:$A$13</f>
            </numRef>
          </cat>
          <val>
            <numRef>
              <f>'Dashboard'!$B$10:$B$13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WOF and Rego Records by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'Dashboard'!$A$10:$A$13</f>
            </numRef>
          </cat>
          <val>
            <numRef>
              <f>'Dashboard'!$B$10:$B$13</f>
            </numRef>
          </val>
        </ser>
        <ser>
          <idx val="1"/>
          <order val="1"/>
          <tx>
            <strRef>
              <f>'Dashboard'!C9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'Dashboard'!$A$10:$A$13</f>
            </numRef>
          </cat>
          <val>
            <numRef>
              <f>'Dashboard'!$C$10:$C$13</f>
            </numRef>
          </val>
        </ser>
        <gapWidth val="150"/>
        <overlap val="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Reminder 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Vehicle records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7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24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T1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5" customWidth="1" min="3" max="3"/>
    <col width="17" customWidth="1" min="4" max="4"/>
    <col width="10" customWidth="1" min="5" max="5"/>
    <col width="13" customWidth="1" min="6" max="6"/>
    <col width="16" customWidth="1" min="7" max="7"/>
    <col width="18" customWidth="1" min="8" max="8"/>
    <col width="19" customWidth="1" min="9" max="9"/>
    <col width="16" customWidth="1" min="10" max="10"/>
    <col width="16" customWidth="1" min="11" max="11"/>
    <col width="15" customWidth="1" min="12" max="12"/>
    <col width="16" customWidth="1" min="13" max="13"/>
    <col width="15" customWidth="1" min="14" max="14"/>
    <col width="16" customWidth="1" min="15" max="15"/>
    <col width="21" customWidth="1" min="16" max="16"/>
    <col width="21" customWidth="1" min="17" max="17"/>
    <col width="30" customWidth="1" min="18" max="18"/>
    <col width="30" customWidth="1" min="19" max="19"/>
    <col width="25" customWidth="1" min="20" max="20"/>
  </cols>
  <sheetData>
    <row r="1" ht="34" customHeight="1">
      <c r="A1" s="1" t="inlineStr">
        <is>
          <t>Vehicle ID</t>
        </is>
      </c>
      <c r="B1" s="1" t="inlineStr">
        <is>
          <t>Registration Number</t>
        </is>
      </c>
      <c r="C1" s="1" t="inlineStr">
        <is>
          <t>Vehicle Make</t>
        </is>
      </c>
      <c r="D1" s="1" t="inlineStr">
        <is>
          <t>Vehicle Model</t>
        </is>
      </c>
      <c r="E1" s="1" t="inlineStr">
        <is>
          <t>Year</t>
        </is>
      </c>
      <c r="F1" s="1" t="inlineStr">
        <is>
          <t>Vehicle Type</t>
        </is>
      </c>
      <c r="G1" s="1" t="inlineStr">
        <is>
          <t>Odometer (km)</t>
        </is>
      </c>
      <c r="H1" s="1" t="inlineStr">
        <is>
          <t>Owner / Driver</t>
        </is>
      </c>
      <c r="I1" s="1" t="inlineStr">
        <is>
          <t>City</t>
        </is>
      </c>
      <c r="J1" s="1" t="inlineStr">
        <is>
          <t>WOF Expiry Date</t>
        </is>
      </c>
      <c r="K1" s="1" t="inlineStr">
        <is>
          <t>Rego Expiry Date</t>
        </is>
      </c>
      <c r="L1" s="1" t="inlineStr">
        <is>
          <t>WOF Cost (NZD)</t>
        </is>
      </c>
      <c r="M1" s="1" t="inlineStr">
        <is>
          <t>Rego Cost (NZD)</t>
        </is>
      </c>
      <c r="N1" s="1" t="inlineStr">
        <is>
          <t>Days Until WOF</t>
        </is>
      </c>
      <c r="O1" s="1" t="inlineStr">
        <is>
          <t>Days Until Rego</t>
        </is>
      </c>
      <c r="P1" s="1" t="inlineStr">
        <is>
          <t>WOF Status</t>
        </is>
      </c>
      <c r="Q1" s="1" t="inlineStr">
        <is>
          <t>Rego Status</t>
        </is>
      </c>
      <c r="R1" s="1" t="inlineStr">
        <is>
          <t>Next Action</t>
        </is>
      </c>
      <c r="S1" s="1" t="inlineStr">
        <is>
          <t>Notes</t>
        </is>
      </c>
      <c r="T1" s="1" t="inlineStr">
        <is>
          <t>WOF Guidance</t>
        </is>
      </c>
    </row>
    <row r="2" ht="22" customHeight="1">
      <c r="A2" s="2" t="inlineStr">
        <is>
          <t>V-001</t>
        </is>
      </c>
      <c r="B2" s="3" t="inlineStr">
        <is>
          <t>NZA482</t>
        </is>
      </c>
      <c r="C2" s="3" t="inlineStr">
        <is>
          <t>Toyota</t>
        </is>
      </c>
      <c r="D2" s="3" t="inlineStr">
        <is>
          <t>Corolla</t>
        </is>
      </c>
      <c r="E2" s="4" t="n">
        <v>2026</v>
      </c>
      <c r="F2" s="2" t="inlineStr">
        <is>
          <t>Car</t>
        </is>
      </c>
      <c r="G2" s="5" t="n">
        <v>18450</v>
      </c>
      <c r="H2" s="3" t="inlineStr">
        <is>
          <t>Aroha</t>
        </is>
      </c>
      <c r="I2" s="2" t="inlineStr">
        <is>
          <t>Auckland</t>
        </is>
      </c>
      <c r="J2" s="31" t="n">
        <v>46254</v>
      </c>
      <c r="K2" s="31" t="n">
        <v>46301</v>
      </c>
      <c r="L2" s="32" t="n">
        <v>78</v>
      </c>
      <c r="M2" s="32" t="n">
        <v>195</v>
      </c>
      <c r="N2" s="8">
        <f>IF(J2="","",J2-TODAY())</f>
        <v/>
      </c>
      <c r="O2" s="8">
        <f>IF(K2="","",K2-TODAY())</f>
        <v/>
      </c>
      <c r="P2" s="9">
        <f>IF(N2="","",IF(N2&lt;0,"Overdue",IF(N2&lt;=14,"Due within 14 days",IF(N2&lt;=30,"Due within 30 days","Current"))))</f>
        <v/>
      </c>
      <c r="Q2" s="9">
        <f>IF(O2="","",IF(O2&lt;0,"Expired",IF(O2&lt;=14,"Due within 14 days",IF(O2&lt;=30,"Due within 30 days","Current"))))</f>
        <v/>
      </c>
      <c r="R2" s="10">
        <f>IF(A2="","",IF(OR(P2="Overdue",Q2="Expired"),"Arrange renewal immediately",IF(OR(P2&lt;&gt;"Current",Q2&lt;&gt;"Current"),"Schedule renewal","No action required")))</f>
        <v/>
      </c>
      <c r="S2" s="3" t="n"/>
      <c r="T2" s="10">
        <f>IF(P2="","",IFERROR(VLOOKUP(P2,'Lists'!$A$4:$B$7,2,FALSE),""))</f>
        <v/>
      </c>
    </row>
    <row r="3" ht="22" customHeight="1">
      <c r="A3" s="2" t="inlineStr">
        <is>
          <t>V-002</t>
        </is>
      </c>
      <c r="B3" s="3" t="inlineStr">
        <is>
          <t>LHM736</t>
        </is>
      </c>
      <c r="C3" s="3" t="inlineStr">
        <is>
          <t>Ford</t>
        </is>
      </c>
      <c r="D3" s="3" t="inlineStr">
        <is>
          <t>Ranger</t>
        </is>
      </c>
      <c r="E3" s="4" t="n">
        <v>2026</v>
      </c>
      <c r="F3" s="2" t="inlineStr">
        <is>
          <t>Ute</t>
        </is>
      </c>
      <c r="G3" s="5" t="n">
        <v>23820</v>
      </c>
      <c r="H3" s="3" t="inlineStr">
        <is>
          <t>Liam</t>
        </is>
      </c>
      <c r="I3" s="2" t="inlineStr">
        <is>
          <t>Wellington</t>
        </is>
      </c>
      <c r="J3" s="31" t="n">
        <v>46267</v>
      </c>
      <c r="K3" s="31" t="n">
        <v>46271</v>
      </c>
      <c r="L3" s="32" t="n">
        <v>88</v>
      </c>
      <c r="M3" s="32" t="n">
        <v>625</v>
      </c>
      <c r="N3" s="11">
        <f>IF(J3="","",J3-TODAY())</f>
        <v/>
      </c>
      <c r="O3" s="11">
        <f>IF(K3="","",K3-TODAY())</f>
        <v/>
      </c>
      <c r="P3" s="12">
        <f>IF(N3="","",IF(N3&lt;0,"Overdue",IF(N3&lt;=14,"Due within 14 days",IF(N3&lt;=30,"Due within 30 days","Current"))))</f>
        <v/>
      </c>
      <c r="Q3" s="12">
        <f>IF(O3="","",IF(O3&lt;0,"Expired",IF(O3&lt;=14,"Due within 14 days",IF(O3&lt;=30,"Due within 30 days","Current"))))</f>
        <v/>
      </c>
      <c r="R3" s="13">
        <f>IF(A3="","",IF(OR(P3="Overdue",Q3="Expired"),"Arrange renewal immediately",IF(OR(P3&lt;&gt;"Current",Q3&lt;&gt;"Current"),"Schedule renewal","No action required")))</f>
        <v/>
      </c>
      <c r="S3" s="3" t="n"/>
      <c r="T3" s="13">
        <f>IF(P3="","",IFERROR(VLOOKUP(P3,'Lists'!$A$4:$B$7,2,FALSE),""))</f>
        <v/>
      </c>
    </row>
    <row r="4" ht="22" customHeight="1">
      <c r="A4" s="2" t="inlineStr">
        <is>
          <t>V-003</t>
        </is>
      </c>
      <c r="B4" s="3" t="inlineStr">
        <is>
          <t>CXR905</t>
        </is>
      </c>
      <c r="C4" s="3" t="inlineStr">
        <is>
          <t>Mazda</t>
        </is>
      </c>
      <c r="D4" s="3" t="inlineStr">
        <is>
          <t>CX-5</t>
        </is>
      </c>
      <c r="E4" s="4" t="n">
        <v>2026</v>
      </c>
      <c r="F4" s="2" t="inlineStr">
        <is>
          <t>SUV</t>
        </is>
      </c>
      <c r="G4" s="5" t="n">
        <v>16290</v>
      </c>
      <c r="H4" s="3" t="inlineStr">
        <is>
          <t>Charlotte</t>
        </is>
      </c>
      <c r="I4" s="2" t="inlineStr">
        <is>
          <t>Christchurch</t>
        </is>
      </c>
      <c r="J4" s="31" t="n">
        <v>46280</v>
      </c>
      <c r="K4" s="31" t="n">
        <v>46286</v>
      </c>
      <c r="L4" s="32" t="n">
        <v>82</v>
      </c>
      <c r="M4" s="32" t="n">
        <v>315</v>
      </c>
      <c r="N4" s="8">
        <f>IF(J4="","",J4-TODAY())</f>
        <v/>
      </c>
      <c r="O4" s="8">
        <f>IF(K4="","",K4-TODAY())</f>
        <v/>
      </c>
      <c r="P4" s="9">
        <f>IF(N4="","",IF(N4&lt;0,"Overdue",IF(N4&lt;=14,"Due within 14 days",IF(N4&lt;=30,"Due within 30 days","Current"))))</f>
        <v/>
      </c>
      <c r="Q4" s="9">
        <f>IF(O4="","",IF(O4&lt;0,"Expired",IF(O4&lt;=14,"Due within 14 days",IF(O4&lt;=30,"Due within 30 days","Current"))))</f>
        <v/>
      </c>
      <c r="R4" s="10">
        <f>IF(A4="","",IF(OR(P4="Overdue",Q4="Expired"),"Arrange renewal immediately",IF(OR(P4&lt;&gt;"Current",Q4&lt;&gt;"Current"),"Schedule renewal","No action required")))</f>
        <v/>
      </c>
      <c r="S4" s="3" t="n"/>
      <c r="T4" s="10">
        <f>IF(P4="","",IFERROR(VLOOKUP(P4,'Lists'!$A$4:$B$7,2,FALSE),""))</f>
        <v/>
      </c>
    </row>
    <row r="5" ht="22" customHeight="1">
      <c r="A5" s="2" t="inlineStr">
        <is>
          <t>V-004</t>
        </is>
      </c>
      <c r="B5" s="3" t="inlineStr">
        <is>
          <t>MNA614</t>
        </is>
      </c>
      <c r="C5" s="3" t="inlineStr">
        <is>
          <t>Holden</t>
        </is>
      </c>
      <c r="D5" s="3" t="inlineStr">
        <is>
          <t>Colorado</t>
        </is>
      </c>
      <c r="E5" s="4" t="n">
        <v>2026</v>
      </c>
      <c r="F5" s="2" t="inlineStr">
        <is>
          <t>Ute</t>
        </is>
      </c>
      <c r="G5" s="5" t="n">
        <v>27410</v>
      </c>
      <c r="H5" s="3" t="inlineStr">
        <is>
          <t>Manaia</t>
        </is>
      </c>
      <c r="I5" s="2" t="inlineStr">
        <is>
          <t>Hamilton</t>
        </is>
      </c>
      <c r="J5" s="31" t="n">
        <v>46331</v>
      </c>
      <c r="K5" s="31" t="n">
        <v>46257</v>
      </c>
      <c r="L5" s="32" t="n">
        <v>92</v>
      </c>
      <c r="M5" s="32" t="n">
        <v>645</v>
      </c>
      <c r="N5" s="11">
        <f>IF(J5="","",J5-TODAY())</f>
        <v/>
      </c>
      <c r="O5" s="11">
        <f>IF(K5="","",K5-TODAY())</f>
        <v/>
      </c>
      <c r="P5" s="12">
        <f>IF(N5="","",IF(N5&lt;0,"Overdue",IF(N5&lt;=14,"Due within 14 days",IF(N5&lt;=30,"Due within 30 days","Current"))))</f>
        <v/>
      </c>
      <c r="Q5" s="12">
        <f>IF(O5="","",IF(O5&lt;0,"Expired",IF(O5&lt;=14,"Due within 14 days",IF(O5&lt;=30,"Due within 30 days","Current"))))</f>
        <v/>
      </c>
      <c r="R5" s="13">
        <f>IF(A5="","",IF(OR(P5="Overdue",Q5="Expired"),"Arrange renewal immediately",IF(OR(P5&lt;&gt;"Current",Q5&lt;&gt;"Current"),"Schedule renewal","No action required")))</f>
        <v/>
      </c>
      <c r="S5" s="3" t="n"/>
      <c r="T5" s="13">
        <f>IF(P5="","",IFERROR(VLOOKUP(P5,'Lists'!$A$4:$B$7,2,FALSE),""))</f>
        <v/>
      </c>
    </row>
    <row r="6" ht="22" customHeight="1">
      <c r="A6" s="2" t="inlineStr">
        <is>
          <t>V-005</t>
        </is>
      </c>
      <c r="B6" s="3" t="inlineStr">
        <is>
          <t>SPH281</t>
        </is>
      </c>
      <c r="C6" s="3" t="inlineStr">
        <is>
          <t>Hyundai</t>
        </is>
      </c>
      <c r="D6" s="3" t="inlineStr">
        <is>
          <t>Tucson</t>
        </is>
      </c>
      <c r="E6" s="4" t="n">
        <v>2026</v>
      </c>
      <c r="F6" s="2" t="inlineStr">
        <is>
          <t>SUV</t>
        </is>
      </c>
      <c r="G6" s="5" t="n">
        <v>14350</v>
      </c>
      <c r="H6" s="3" t="inlineStr">
        <is>
          <t>Sophie</t>
        </is>
      </c>
      <c r="I6" s="2" t="inlineStr">
        <is>
          <t>Tauranga</t>
        </is>
      </c>
      <c r="J6" s="31" t="n">
        <v>46300</v>
      </c>
      <c r="K6" s="31" t="n">
        <v>46305</v>
      </c>
      <c r="L6" s="32" t="n">
        <v>80</v>
      </c>
      <c r="M6" s="32" t="n">
        <v>310</v>
      </c>
      <c r="N6" s="8">
        <f>IF(J6="","",J6-TODAY())</f>
        <v/>
      </c>
      <c r="O6" s="8">
        <f>IF(K6="","",K6-TODAY())</f>
        <v/>
      </c>
      <c r="P6" s="9">
        <f>IF(N6="","",IF(N6&lt;0,"Overdue",IF(N6&lt;=14,"Due within 14 days",IF(N6&lt;=30,"Due within 30 days","Current"))))</f>
        <v/>
      </c>
      <c r="Q6" s="9">
        <f>IF(O6="","",IF(O6&lt;0,"Expired",IF(O6&lt;=14,"Due within 14 days",IF(O6&lt;=30,"Due within 30 days","Current"))))</f>
        <v/>
      </c>
      <c r="R6" s="10">
        <f>IF(A6="","",IF(OR(P6="Overdue",Q6="Expired"),"Arrange renewal immediately",IF(OR(P6&lt;&gt;"Current",Q6&lt;&gt;"Current"),"Schedule renewal","No action required")))</f>
        <v/>
      </c>
      <c r="S6" s="3" t="n"/>
      <c r="T6" s="10">
        <f>IF(P6="","",IFERROR(VLOOKUP(P6,'Lists'!$A$4:$B$7,2,FALSE),""))</f>
        <v/>
      </c>
    </row>
    <row r="7" ht="22" customHeight="1">
      <c r="A7" s="2" t="inlineStr">
        <is>
          <t>V-006</t>
        </is>
      </c>
      <c r="B7" s="3" t="inlineStr">
        <is>
          <t>HEM842</t>
        </is>
      </c>
      <c r="C7" s="3" t="inlineStr">
        <is>
          <t>Subaru</t>
        </is>
      </c>
      <c r="D7" s="3" t="inlineStr">
        <is>
          <t>Outback</t>
        </is>
      </c>
      <c r="E7" s="4" t="n">
        <v>2026</v>
      </c>
      <c r="F7" s="2" t="inlineStr">
        <is>
          <t>SUV</t>
        </is>
      </c>
      <c r="G7" s="5" t="n">
        <v>22110</v>
      </c>
      <c r="H7" s="3" t="inlineStr">
        <is>
          <t>Hemi</t>
        </is>
      </c>
      <c r="I7" s="2" t="inlineStr">
        <is>
          <t>Dunedin</t>
        </is>
      </c>
      <c r="J7" s="31" t="n">
        <v>46273</v>
      </c>
      <c r="K7" s="31" t="n">
        <v>46288</v>
      </c>
      <c r="L7" s="32" t="n">
        <v>90</v>
      </c>
      <c r="M7" s="32" t="n">
        <v>325</v>
      </c>
      <c r="N7" s="11">
        <f>IF(J7="","",J7-TODAY())</f>
        <v/>
      </c>
      <c r="O7" s="11">
        <f>IF(K7="","",K7-TODAY())</f>
        <v/>
      </c>
      <c r="P7" s="12">
        <f>IF(N7="","",IF(N7&lt;0,"Overdue",IF(N7&lt;=14,"Due within 14 days",IF(N7&lt;=30,"Due within 30 days","Current"))))</f>
        <v/>
      </c>
      <c r="Q7" s="12">
        <f>IF(O7="","",IF(O7&lt;0,"Expired",IF(O7&lt;=14,"Due within 14 days",IF(O7&lt;=30,"Due within 30 days","Current"))))</f>
        <v/>
      </c>
      <c r="R7" s="13">
        <f>IF(A7="","",IF(OR(P7="Overdue",Q7="Expired"),"Arrange renewal immediately",IF(OR(P7&lt;&gt;"Current",Q7&lt;&gt;"Current"),"Schedule renewal","No action required")))</f>
        <v/>
      </c>
      <c r="S7" s="3" t="n"/>
      <c r="T7" s="13">
        <f>IF(P7="","",IFERROR(VLOOKUP(P7,'Lists'!$A$4:$B$7,2,FALSE),""))</f>
        <v/>
      </c>
    </row>
    <row r="8" ht="22" customHeight="1">
      <c r="A8" s="2" t="inlineStr">
        <is>
          <t>V-007</t>
        </is>
      </c>
      <c r="B8" s="3" t="inlineStr">
        <is>
          <t>OLV193</t>
        </is>
      </c>
      <c r="C8" s="3" t="inlineStr">
        <is>
          <t>Kia</t>
        </is>
      </c>
      <c r="D8" s="3" t="inlineStr">
        <is>
          <t>Sportage</t>
        </is>
      </c>
      <c r="E8" s="4" t="n">
        <v>2026</v>
      </c>
      <c r="F8" s="2" t="inlineStr">
        <is>
          <t>SUV</t>
        </is>
      </c>
      <c r="G8" s="5" t="n">
        <v>12640</v>
      </c>
      <c r="H8" s="3" t="inlineStr">
        <is>
          <t>Olivia</t>
        </is>
      </c>
      <c r="I8" s="2" t="inlineStr">
        <is>
          <t>Palmerston North</t>
        </is>
      </c>
      <c r="J8" s="31" t="n">
        <v>46284</v>
      </c>
      <c r="K8" s="31" t="n">
        <v>46268</v>
      </c>
      <c r="L8" s="32" t="n">
        <v>78</v>
      </c>
      <c r="M8" s="32" t="n">
        <v>305</v>
      </c>
      <c r="N8" s="8">
        <f>IF(J8="","",J8-TODAY())</f>
        <v/>
      </c>
      <c r="O8" s="8">
        <f>IF(K8="","",K8-TODAY())</f>
        <v/>
      </c>
      <c r="P8" s="9">
        <f>IF(N8="","",IF(N8&lt;0,"Overdue",IF(N8&lt;=14,"Due within 14 days",IF(N8&lt;=30,"Due within 30 days","Current"))))</f>
        <v/>
      </c>
      <c r="Q8" s="9">
        <f>IF(O8="","",IF(O8&lt;0,"Expired",IF(O8&lt;=14,"Due within 14 days",IF(O8&lt;=30,"Due within 30 days","Current"))))</f>
        <v/>
      </c>
      <c r="R8" s="10">
        <f>IF(A8="","",IF(OR(P8="Overdue",Q8="Expired"),"Arrange renewal immediately",IF(OR(P8&lt;&gt;"Current",Q8&lt;&gt;"Current"),"Schedule renewal","No action required")))</f>
        <v/>
      </c>
      <c r="S8" s="3" t="n"/>
      <c r="T8" s="10">
        <f>IF(P8="","",IFERROR(VLOOKUP(P8,'Lists'!$A$4:$B$7,2,FALSE),""))</f>
        <v/>
      </c>
    </row>
    <row r="9" ht="22" customHeight="1">
      <c r="A9" s="2" t="inlineStr">
        <is>
          <t>V-008</t>
        </is>
      </c>
      <c r="B9" s="3" t="inlineStr">
        <is>
          <t>TMA568</t>
        </is>
      </c>
      <c r="C9" s="3" t="inlineStr">
        <is>
          <t>Nissan</t>
        </is>
      </c>
      <c r="D9" s="3" t="inlineStr">
        <is>
          <t>Leaf</t>
        </is>
      </c>
      <c r="E9" s="4" t="n">
        <v>2026</v>
      </c>
      <c r="F9" s="2" t="inlineStr">
        <is>
          <t>Car</t>
        </is>
      </c>
      <c r="G9" s="5" t="n">
        <v>9870</v>
      </c>
      <c r="H9" s="3" t="inlineStr">
        <is>
          <t>Tama</t>
        </is>
      </c>
      <c r="I9" s="2" t="inlineStr">
        <is>
          <t>Napier</t>
        </is>
      </c>
      <c r="J9" s="31" t="n">
        <v>46360</v>
      </c>
      <c r="K9" s="31" t="n">
        <v>46350</v>
      </c>
      <c r="L9" s="32" t="n">
        <v>72</v>
      </c>
      <c r="M9" s="32" t="n">
        <v>135</v>
      </c>
      <c r="N9" s="11">
        <f>IF(J9="","",J9-TODAY())</f>
        <v/>
      </c>
      <c r="O9" s="11">
        <f>IF(K9="","",K9-TODAY())</f>
        <v/>
      </c>
      <c r="P9" s="12">
        <f>IF(N9="","",IF(N9&lt;0,"Overdue",IF(N9&lt;=14,"Due within 14 days",IF(N9&lt;=30,"Due within 30 days","Current"))))</f>
        <v/>
      </c>
      <c r="Q9" s="12">
        <f>IF(O9="","",IF(O9&lt;0,"Expired",IF(O9&lt;=14,"Due within 14 days",IF(O9&lt;=30,"Due within 30 days","Current"))))</f>
        <v/>
      </c>
      <c r="R9" s="13">
        <f>IF(A9="","",IF(OR(P9="Overdue",Q9="Expired"),"Arrange renewal immediately",IF(OR(P9&lt;&gt;"Current",Q9&lt;&gt;"Current"),"Schedule renewal","No action required")))</f>
        <v/>
      </c>
      <c r="S9" s="3" t="n"/>
      <c r="T9" s="13">
        <f>IF(P9="","",IFERROR(VLOOKUP(P9,'Lists'!$A$4:$B$7,2,FALSE),""))</f>
        <v/>
      </c>
    </row>
    <row r="10" ht="22" customHeight="1">
      <c r="A10" s="2" t="inlineStr">
        <is>
          <t>V-009</t>
        </is>
      </c>
      <c r="B10" s="3" t="inlineStr">
        <is>
          <t>EMM327</t>
        </is>
      </c>
      <c r="C10" s="3" t="inlineStr">
        <is>
          <t>Toyota</t>
        </is>
      </c>
      <c r="D10" s="3" t="inlineStr">
        <is>
          <t>Hiace</t>
        </is>
      </c>
      <c r="E10" s="4" t="n">
        <v>2026</v>
      </c>
      <c r="F10" s="2" t="inlineStr">
        <is>
          <t>Van</t>
        </is>
      </c>
      <c r="G10" s="5" t="n">
        <v>30680</v>
      </c>
      <c r="H10" s="3" t="inlineStr">
        <is>
          <t>Emma</t>
        </is>
      </c>
      <c r="I10" s="2" t="inlineStr">
        <is>
          <t>Rotorua</t>
        </is>
      </c>
      <c r="J10" s="31" t="n">
        <v>46264</v>
      </c>
      <c r="K10" s="31" t="n">
        <v>46321</v>
      </c>
      <c r="L10" s="32" t="n">
        <v>95</v>
      </c>
      <c r="M10" s="32" t="n">
        <v>520</v>
      </c>
      <c r="N10" s="8">
        <f>IF(J10="","",J10-TODAY())</f>
        <v/>
      </c>
      <c r="O10" s="8">
        <f>IF(K10="","",K10-TODAY())</f>
        <v/>
      </c>
      <c r="P10" s="9">
        <f>IF(N10="","",IF(N10&lt;0,"Overdue",IF(N10&lt;=14,"Due within 14 days",IF(N10&lt;=30,"Due within 30 days","Current"))))</f>
        <v/>
      </c>
      <c r="Q10" s="9">
        <f>IF(O10="","",IF(O10&lt;0,"Expired",IF(O10&lt;=14,"Due within 14 days",IF(O10&lt;=30,"Due within 30 days","Current"))))</f>
        <v/>
      </c>
      <c r="R10" s="10">
        <f>IF(A10="","",IF(OR(P10="Overdue",Q10="Expired"),"Arrange renewal immediately",IF(OR(P10&lt;&gt;"Current",Q10&lt;&gt;"Current"),"Schedule renewal","No action required")))</f>
        <v/>
      </c>
      <c r="S10" s="3" t="n"/>
      <c r="T10" s="10">
        <f>IF(P10="","",IFERROR(VLOOKUP(P10,'Lists'!$A$4:$B$7,2,FALSE),""))</f>
        <v/>
      </c>
    </row>
    <row r="11" ht="22" customHeight="1">
      <c r="A11" s="2" t="inlineStr">
        <is>
          <t>V-010</t>
        </is>
      </c>
      <c r="B11" s="3" t="inlineStr">
        <is>
          <t>NGR751</t>
        </is>
      </c>
      <c r="C11" s="3" t="inlineStr">
        <is>
          <t>Suzuki</t>
        </is>
      </c>
      <c r="D11" s="3" t="inlineStr">
        <is>
          <t>Swift</t>
        </is>
      </c>
      <c r="E11" s="4" t="n">
        <v>2026</v>
      </c>
      <c r="F11" s="2" t="inlineStr">
        <is>
          <t>Car</t>
        </is>
      </c>
      <c r="G11" s="5" t="n">
        <v>11820</v>
      </c>
      <c r="H11" s="3" t="inlineStr">
        <is>
          <t>Ngaire</t>
        </is>
      </c>
      <c r="I11" s="2" t="inlineStr">
        <is>
          <t>Nelson</t>
        </is>
      </c>
      <c r="J11" s="31" t="n">
        <v>46315</v>
      </c>
      <c r="K11" s="31" t="n">
        <v>46277</v>
      </c>
      <c r="L11" s="32" t="n">
        <v>68</v>
      </c>
      <c r="M11" s="32" t="n">
        <v>185</v>
      </c>
      <c r="N11" s="11">
        <f>IF(J11="","",J11-TODAY())</f>
        <v/>
      </c>
      <c r="O11" s="11">
        <f>IF(K11="","",K11-TODAY())</f>
        <v/>
      </c>
      <c r="P11" s="12">
        <f>IF(N11="","",IF(N11&lt;0,"Overdue",IF(N11&lt;=14,"Due within 14 days",IF(N11&lt;=30,"Due within 30 days","Current"))))</f>
        <v/>
      </c>
      <c r="Q11" s="12">
        <f>IF(O11="","",IF(O11&lt;0,"Expired",IF(O11&lt;=14,"Due within 14 days",IF(O11&lt;=30,"Due within 30 days","Current"))))</f>
        <v/>
      </c>
      <c r="R11" s="13">
        <f>IF(A11="","",IF(OR(P11="Overdue",Q11="Expired"),"Arrange renewal immediately",IF(OR(P11&lt;&gt;"Current",Q11&lt;&gt;"Current"),"Schedule renewal","No action required")))</f>
        <v/>
      </c>
      <c r="S11" s="3" t="n"/>
      <c r="T11" s="13">
        <f>IF(P11="","",IFERROR(VLOOKUP(P11,'Lists'!$A$4:$B$7,2,FALSE),""))</f>
        <v/>
      </c>
    </row>
    <row r="12" ht="22" customHeight="1">
      <c r="A12" s="2" t="n"/>
      <c r="B12" s="3" t="n"/>
      <c r="C12" s="3" t="n"/>
      <c r="D12" s="3" t="n"/>
      <c r="E12" s="4" t="n"/>
      <c r="F12" s="2" t="n"/>
      <c r="G12" s="5" t="n"/>
      <c r="H12" s="3" t="n"/>
      <c r="I12" s="2" t="n"/>
      <c r="J12" s="31" t="n"/>
      <c r="K12" s="31" t="n"/>
      <c r="L12" s="32" t="n"/>
      <c r="M12" s="32" t="n"/>
      <c r="N12" s="8">
        <f>IF(J12="","",J12-TODAY())</f>
        <v/>
      </c>
      <c r="O12" s="8">
        <f>IF(K12="","",K12-TODAY())</f>
        <v/>
      </c>
      <c r="P12" s="9">
        <f>IF(N12="","",IF(N12&lt;0,"Overdue",IF(N12&lt;=14,"Due within 14 days",IF(N12&lt;=30,"Due within 30 days","Current"))))</f>
        <v/>
      </c>
      <c r="Q12" s="9">
        <f>IF(O12="","",IF(O12&lt;0,"Expired",IF(O12&lt;=14,"Due within 14 days",IF(O12&lt;=30,"Due within 30 days","Current"))))</f>
        <v/>
      </c>
      <c r="R12" s="10">
        <f>IF(A12="","",IF(OR(P12="Overdue",Q12="Expired"),"Arrange renewal immediately",IF(OR(P12&lt;&gt;"Current",Q12&lt;&gt;"Current"),"Schedule renewal","No action required")))</f>
        <v/>
      </c>
      <c r="S12" s="3" t="n"/>
      <c r="T12" s="10">
        <f>IF(P12="","",IFERROR(VLOOKUP(P12,'Lists'!$A$4:$B$7,2,FALSE),""))</f>
        <v/>
      </c>
    </row>
    <row r="13" ht="22" customHeight="1">
      <c r="A13" s="2" t="n"/>
      <c r="B13" s="3" t="n"/>
      <c r="C13" s="3" t="n"/>
      <c r="D13" s="3" t="n"/>
      <c r="E13" s="4" t="n"/>
      <c r="F13" s="2" t="n"/>
      <c r="G13" s="5" t="n"/>
      <c r="H13" s="3" t="n"/>
      <c r="I13" s="2" t="n"/>
      <c r="J13" s="31" t="n"/>
      <c r="K13" s="31" t="n"/>
      <c r="L13" s="32" t="n"/>
      <c r="M13" s="32" t="n"/>
      <c r="N13" s="11">
        <f>IF(J13="","",J13-TODAY())</f>
        <v/>
      </c>
      <c r="O13" s="11">
        <f>IF(K13="","",K13-TODAY())</f>
        <v/>
      </c>
      <c r="P13" s="12">
        <f>IF(N13="","",IF(N13&lt;0,"Overdue",IF(N13&lt;=14,"Due within 14 days",IF(N13&lt;=30,"Due within 30 days","Current"))))</f>
        <v/>
      </c>
      <c r="Q13" s="12">
        <f>IF(O13="","",IF(O13&lt;0,"Expired",IF(O13&lt;=14,"Due within 14 days",IF(O13&lt;=30,"Due within 30 days","Current"))))</f>
        <v/>
      </c>
      <c r="R13" s="13">
        <f>IF(A13="","",IF(OR(P13="Overdue",Q13="Expired"),"Arrange renewal immediately",IF(OR(P13&lt;&gt;"Current",Q13&lt;&gt;"Current"),"Schedule renewal","No action required")))</f>
        <v/>
      </c>
      <c r="S13" s="3" t="n"/>
      <c r="T13" s="13">
        <f>IF(P13="","",IFERROR(VLOOKUP(P13,'Lists'!$A$4:$B$7,2,FALSE),""))</f>
        <v/>
      </c>
    </row>
    <row r="14" ht="22" customHeight="1">
      <c r="A14" s="2" t="n"/>
      <c r="B14" s="3" t="n"/>
      <c r="C14" s="3" t="n"/>
      <c r="D14" s="3" t="n"/>
      <c r="E14" s="4" t="n"/>
      <c r="F14" s="2" t="n"/>
      <c r="G14" s="5" t="n"/>
      <c r="H14" s="3" t="n"/>
      <c r="I14" s="2" t="n"/>
      <c r="J14" s="31" t="n"/>
      <c r="K14" s="31" t="n"/>
      <c r="L14" s="32" t="n"/>
      <c r="M14" s="32" t="n"/>
      <c r="N14" s="8">
        <f>IF(J14="","",J14-TODAY())</f>
        <v/>
      </c>
      <c r="O14" s="8">
        <f>IF(K14="","",K14-TODAY())</f>
        <v/>
      </c>
      <c r="P14" s="9">
        <f>IF(N14="","",IF(N14&lt;0,"Overdue",IF(N14&lt;=14,"Due within 14 days",IF(N14&lt;=30,"Due within 30 days","Current"))))</f>
        <v/>
      </c>
      <c r="Q14" s="9">
        <f>IF(O14="","",IF(O14&lt;0,"Expired",IF(O14&lt;=14,"Due within 14 days",IF(O14&lt;=30,"Due within 30 days","Current"))))</f>
        <v/>
      </c>
      <c r="R14" s="10">
        <f>IF(A14="","",IF(OR(P14="Overdue",Q14="Expired"),"Arrange renewal immediately",IF(OR(P14&lt;&gt;"Current",Q14&lt;&gt;"Current"),"Schedule renewal","No action required")))</f>
        <v/>
      </c>
      <c r="S14" s="3" t="n"/>
      <c r="T14" s="10">
        <f>IF(P14="","",IFERROR(VLOOKUP(P14,'Lists'!$A$4:$B$7,2,FALSE),""))</f>
        <v/>
      </c>
    </row>
    <row r="15" ht="22" customHeight="1">
      <c r="A15" s="2" t="n"/>
      <c r="B15" s="3" t="n"/>
      <c r="C15" s="3" t="n"/>
      <c r="D15" s="3" t="n"/>
      <c r="E15" s="4" t="n"/>
      <c r="F15" s="2" t="n"/>
      <c r="G15" s="5" t="n"/>
      <c r="H15" s="3" t="n"/>
      <c r="I15" s="2" t="n"/>
      <c r="J15" s="31" t="n"/>
      <c r="K15" s="31" t="n"/>
      <c r="L15" s="32" t="n"/>
      <c r="M15" s="32" t="n"/>
      <c r="N15" s="11">
        <f>IF(J15="","",J15-TODAY())</f>
        <v/>
      </c>
      <c r="O15" s="11">
        <f>IF(K15="","",K15-TODAY())</f>
        <v/>
      </c>
      <c r="P15" s="12">
        <f>IF(N15="","",IF(N15&lt;0,"Overdue",IF(N15&lt;=14,"Due within 14 days",IF(N15&lt;=30,"Due within 30 days","Current"))))</f>
        <v/>
      </c>
      <c r="Q15" s="12">
        <f>IF(O15="","",IF(O15&lt;0,"Expired",IF(O15&lt;=14,"Due within 14 days",IF(O15&lt;=30,"Due within 30 days","Current"))))</f>
        <v/>
      </c>
      <c r="R15" s="13">
        <f>IF(A15="","",IF(OR(P15="Overdue",Q15="Expired"),"Arrange renewal immediately",IF(OR(P15&lt;&gt;"Current",Q15&lt;&gt;"Current"),"Schedule renewal","No action required")))</f>
        <v/>
      </c>
      <c r="S15" s="3" t="n"/>
      <c r="T15" s="13">
        <f>IF(P15="","",IFERROR(VLOOKUP(P15,'Lists'!$A$4:$B$7,2,FALSE),""))</f>
        <v/>
      </c>
    </row>
    <row r="16" ht="22" customHeight="1">
      <c r="A16" s="2" t="n"/>
      <c r="B16" s="3" t="n"/>
      <c r="C16" s="3" t="n"/>
      <c r="D16" s="3" t="n"/>
      <c r="E16" s="4" t="n"/>
      <c r="F16" s="2" t="n"/>
      <c r="G16" s="5" t="n"/>
      <c r="H16" s="3" t="n"/>
      <c r="I16" s="2" t="n"/>
      <c r="J16" s="31" t="n"/>
      <c r="K16" s="31" t="n"/>
      <c r="L16" s="32" t="n"/>
      <c r="M16" s="32" t="n"/>
      <c r="N16" s="8">
        <f>IF(J16="","",J16-TODAY())</f>
        <v/>
      </c>
      <c r="O16" s="8">
        <f>IF(K16="","",K16-TODAY())</f>
        <v/>
      </c>
      <c r="P16" s="9">
        <f>IF(N16="","",IF(N16&lt;0,"Overdue",IF(N16&lt;=14,"Due within 14 days",IF(N16&lt;=30,"Due within 30 days","Current"))))</f>
        <v/>
      </c>
      <c r="Q16" s="9">
        <f>IF(O16="","",IF(O16&lt;0,"Expired",IF(O16&lt;=14,"Due within 14 days",IF(O16&lt;=30,"Due within 30 days","Current"))))</f>
        <v/>
      </c>
      <c r="R16" s="10">
        <f>IF(A16="","",IF(OR(P16="Overdue",Q16="Expired"),"Arrange renewal immediately",IF(OR(P16&lt;&gt;"Current",Q16&lt;&gt;"Current"),"Schedule renewal","No action required")))</f>
        <v/>
      </c>
      <c r="S16" s="3" t="n"/>
      <c r="T16" s="10">
        <f>IF(P16="","",IFERROR(VLOOKUP(P16,'Lists'!$A$4:$B$7,2,FALSE),""))</f>
        <v/>
      </c>
    </row>
    <row r="17" ht="22" customHeight="1">
      <c r="A17" s="2" t="n"/>
      <c r="B17" s="3" t="n"/>
      <c r="C17" s="3" t="n"/>
      <c r="D17" s="3" t="n"/>
      <c r="E17" s="4" t="n"/>
      <c r="F17" s="2" t="n"/>
      <c r="G17" s="5" t="n"/>
      <c r="H17" s="3" t="n"/>
      <c r="I17" s="2" t="n"/>
      <c r="J17" s="31" t="n"/>
      <c r="K17" s="31" t="n"/>
      <c r="L17" s="32" t="n"/>
      <c r="M17" s="32" t="n"/>
      <c r="N17" s="11">
        <f>IF(J17="","",J17-TODAY())</f>
        <v/>
      </c>
      <c r="O17" s="11">
        <f>IF(K17="","",K17-TODAY())</f>
        <v/>
      </c>
      <c r="P17" s="12">
        <f>IF(N17="","",IF(N17&lt;0,"Overdue",IF(N17&lt;=14,"Due within 14 days",IF(N17&lt;=30,"Due within 30 days","Current"))))</f>
        <v/>
      </c>
      <c r="Q17" s="12">
        <f>IF(O17="","",IF(O17&lt;0,"Expired",IF(O17&lt;=14,"Due within 14 days",IF(O17&lt;=30,"Due within 30 days","Current"))))</f>
        <v/>
      </c>
      <c r="R17" s="13">
        <f>IF(A17="","",IF(OR(P17="Overdue",Q17="Expired"),"Arrange renewal immediately",IF(OR(P17&lt;&gt;"Current",Q17&lt;&gt;"Current"),"Schedule renewal","No action required")))</f>
        <v/>
      </c>
      <c r="S17" s="3" t="n"/>
      <c r="T17" s="13">
        <f>IF(P17="","",IFERROR(VLOOKUP(P17,'Lists'!$A$4:$B$7,2,FALSE),""))</f>
        <v/>
      </c>
    </row>
    <row r="18" ht="22" customHeight="1">
      <c r="A18" s="2" t="n"/>
      <c r="B18" s="3" t="n"/>
      <c r="C18" s="3" t="n"/>
      <c r="D18" s="3" t="n"/>
      <c r="E18" s="4" t="n"/>
      <c r="F18" s="2" t="n"/>
      <c r="G18" s="5" t="n"/>
      <c r="H18" s="3" t="n"/>
      <c r="I18" s="2" t="n"/>
      <c r="J18" s="31" t="n"/>
      <c r="K18" s="31" t="n"/>
      <c r="L18" s="32" t="n"/>
      <c r="M18" s="32" t="n"/>
      <c r="N18" s="8">
        <f>IF(J18="","",J18-TODAY())</f>
        <v/>
      </c>
      <c r="O18" s="8">
        <f>IF(K18="","",K18-TODAY())</f>
        <v/>
      </c>
      <c r="P18" s="9">
        <f>IF(N18="","",IF(N18&lt;0,"Overdue",IF(N18&lt;=14,"Due within 14 days",IF(N18&lt;=30,"Due within 30 days","Current"))))</f>
        <v/>
      </c>
      <c r="Q18" s="9">
        <f>IF(O18="","",IF(O18&lt;0,"Expired",IF(O18&lt;=14,"Due within 14 days",IF(O18&lt;=30,"Due within 30 days","Current"))))</f>
        <v/>
      </c>
      <c r="R18" s="10">
        <f>IF(A18="","",IF(OR(P18="Overdue",Q18="Expired"),"Arrange renewal immediately",IF(OR(P18&lt;&gt;"Current",Q18&lt;&gt;"Current"),"Schedule renewal","No action required")))</f>
        <v/>
      </c>
      <c r="S18" s="3" t="n"/>
      <c r="T18" s="10">
        <f>IF(P18="","",IFERROR(VLOOKUP(P18,'Lists'!$A$4:$B$7,2,FALSE),""))</f>
        <v/>
      </c>
    </row>
    <row r="19" ht="22" customHeight="1">
      <c r="A19" s="2" t="n"/>
      <c r="B19" s="3" t="n"/>
      <c r="C19" s="3" t="n"/>
      <c r="D19" s="3" t="n"/>
      <c r="E19" s="4" t="n"/>
      <c r="F19" s="2" t="n"/>
      <c r="G19" s="5" t="n"/>
      <c r="H19" s="3" t="n"/>
      <c r="I19" s="2" t="n"/>
      <c r="J19" s="31" t="n"/>
      <c r="K19" s="31" t="n"/>
      <c r="L19" s="32" t="n"/>
      <c r="M19" s="32" t="n"/>
      <c r="N19" s="11">
        <f>IF(J19="","",J19-TODAY())</f>
        <v/>
      </c>
      <c r="O19" s="11">
        <f>IF(K19="","",K19-TODAY())</f>
        <v/>
      </c>
      <c r="P19" s="12">
        <f>IF(N19="","",IF(N19&lt;0,"Overdue",IF(N19&lt;=14,"Due within 14 days",IF(N19&lt;=30,"Due within 30 days","Current"))))</f>
        <v/>
      </c>
      <c r="Q19" s="12">
        <f>IF(O19="","",IF(O19&lt;0,"Expired",IF(O19&lt;=14,"Due within 14 days",IF(O19&lt;=30,"Due within 30 days","Current"))))</f>
        <v/>
      </c>
      <c r="R19" s="13">
        <f>IF(A19="","",IF(OR(P19="Overdue",Q19="Expired"),"Arrange renewal immediately",IF(OR(P19&lt;&gt;"Current",Q19&lt;&gt;"Current"),"Schedule renewal","No action required")))</f>
        <v/>
      </c>
      <c r="S19" s="3" t="n"/>
      <c r="T19" s="13">
        <f>IF(P19="","",IFERROR(VLOOKUP(P19,'Lists'!$A$4:$B$7,2,FALSE),""))</f>
        <v/>
      </c>
    </row>
    <row r="20" ht="22" customHeight="1">
      <c r="A20" s="2" t="n"/>
      <c r="B20" s="3" t="n"/>
      <c r="C20" s="3" t="n"/>
      <c r="D20" s="3" t="n"/>
      <c r="E20" s="4" t="n"/>
      <c r="F20" s="2" t="n"/>
      <c r="G20" s="5" t="n"/>
      <c r="H20" s="3" t="n"/>
      <c r="I20" s="2" t="n"/>
      <c r="J20" s="31" t="n"/>
      <c r="K20" s="31" t="n"/>
      <c r="L20" s="32" t="n"/>
      <c r="M20" s="32" t="n"/>
      <c r="N20" s="8">
        <f>IF(J20="","",J20-TODAY())</f>
        <v/>
      </c>
      <c r="O20" s="8">
        <f>IF(K20="","",K20-TODAY())</f>
        <v/>
      </c>
      <c r="P20" s="9">
        <f>IF(N20="","",IF(N20&lt;0,"Overdue",IF(N20&lt;=14,"Due within 14 days",IF(N20&lt;=30,"Due within 30 days","Current"))))</f>
        <v/>
      </c>
      <c r="Q20" s="9">
        <f>IF(O20="","",IF(O20&lt;0,"Expired",IF(O20&lt;=14,"Due within 14 days",IF(O20&lt;=30,"Due within 30 days","Current"))))</f>
        <v/>
      </c>
      <c r="R20" s="10">
        <f>IF(A20="","",IF(OR(P20="Overdue",Q20="Expired"),"Arrange renewal immediately",IF(OR(P20&lt;&gt;"Current",Q20&lt;&gt;"Current"),"Schedule renewal","No action required")))</f>
        <v/>
      </c>
      <c r="S20" s="3" t="n"/>
      <c r="T20" s="10">
        <f>IF(P20="","",IFERROR(VLOOKUP(P20,'Lists'!$A$4:$B$7,2,FALSE),""))</f>
        <v/>
      </c>
    </row>
    <row r="21" ht="22" customHeight="1">
      <c r="A21" s="2" t="n"/>
      <c r="B21" s="3" t="n"/>
      <c r="C21" s="3" t="n"/>
      <c r="D21" s="3" t="n"/>
      <c r="E21" s="4" t="n"/>
      <c r="F21" s="2" t="n"/>
      <c r="G21" s="5" t="n"/>
      <c r="H21" s="3" t="n"/>
      <c r="I21" s="2" t="n"/>
      <c r="J21" s="31" t="n"/>
      <c r="K21" s="31" t="n"/>
      <c r="L21" s="32" t="n"/>
      <c r="M21" s="32" t="n"/>
      <c r="N21" s="11">
        <f>IF(J21="","",J21-TODAY())</f>
        <v/>
      </c>
      <c r="O21" s="11">
        <f>IF(K21="","",K21-TODAY())</f>
        <v/>
      </c>
      <c r="P21" s="12">
        <f>IF(N21="","",IF(N21&lt;0,"Overdue",IF(N21&lt;=14,"Due within 14 days",IF(N21&lt;=30,"Due within 30 days","Current"))))</f>
        <v/>
      </c>
      <c r="Q21" s="12">
        <f>IF(O21="","",IF(O21&lt;0,"Expired",IF(O21&lt;=14,"Due within 14 days",IF(O21&lt;=30,"Due within 30 days","Current"))))</f>
        <v/>
      </c>
      <c r="R21" s="13">
        <f>IF(A21="","",IF(OR(P21="Overdue",Q21="Expired"),"Arrange renewal immediately",IF(OR(P21&lt;&gt;"Current",Q21&lt;&gt;"Current"),"Schedule renewal","No action required")))</f>
        <v/>
      </c>
      <c r="S21" s="3" t="n"/>
      <c r="T21" s="13">
        <f>IF(P21="","",IFERROR(VLOOKUP(P21,'Lists'!$A$4:$B$7,2,FALSE),""))</f>
        <v/>
      </c>
    </row>
    <row r="22" ht="22" customHeight="1">
      <c r="A22" s="2" t="n"/>
      <c r="B22" s="3" t="n"/>
      <c r="C22" s="3" t="n"/>
      <c r="D22" s="3" t="n"/>
      <c r="E22" s="4" t="n"/>
      <c r="F22" s="2" t="n"/>
      <c r="G22" s="5" t="n"/>
      <c r="H22" s="3" t="n"/>
      <c r="I22" s="2" t="n"/>
      <c r="J22" s="31" t="n"/>
      <c r="K22" s="31" t="n"/>
      <c r="L22" s="32" t="n"/>
      <c r="M22" s="32" t="n"/>
      <c r="N22" s="8">
        <f>IF(J22="","",J22-TODAY())</f>
        <v/>
      </c>
      <c r="O22" s="8">
        <f>IF(K22="","",K22-TODAY())</f>
        <v/>
      </c>
      <c r="P22" s="9">
        <f>IF(N22="","",IF(N22&lt;0,"Overdue",IF(N22&lt;=14,"Due within 14 days",IF(N22&lt;=30,"Due within 30 days","Current"))))</f>
        <v/>
      </c>
      <c r="Q22" s="9">
        <f>IF(O22="","",IF(O22&lt;0,"Expired",IF(O22&lt;=14,"Due within 14 days",IF(O22&lt;=30,"Due within 30 days","Current"))))</f>
        <v/>
      </c>
      <c r="R22" s="10">
        <f>IF(A22="","",IF(OR(P22="Overdue",Q22="Expired"),"Arrange renewal immediately",IF(OR(P22&lt;&gt;"Current",Q22&lt;&gt;"Current"),"Schedule renewal","No action required")))</f>
        <v/>
      </c>
      <c r="S22" s="3" t="n"/>
      <c r="T22" s="10">
        <f>IF(P22="","",IFERROR(VLOOKUP(P22,'Lists'!$A$4:$B$7,2,FALSE),""))</f>
        <v/>
      </c>
    </row>
    <row r="23" ht="22" customHeight="1">
      <c r="A23" s="2" t="n"/>
      <c r="B23" s="3" t="n"/>
      <c r="C23" s="3" t="n"/>
      <c r="D23" s="3" t="n"/>
      <c r="E23" s="4" t="n"/>
      <c r="F23" s="2" t="n"/>
      <c r="G23" s="5" t="n"/>
      <c r="H23" s="3" t="n"/>
      <c r="I23" s="2" t="n"/>
      <c r="J23" s="31" t="n"/>
      <c r="K23" s="31" t="n"/>
      <c r="L23" s="32" t="n"/>
      <c r="M23" s="32" t="n"/>
      <c r="N23" s="11">
        <f>IF(J23="","",J23-TODAY())</f>
        <v/>
      </c>
      <c r="O23" s="11">
        <f>IF(K23="","",K23-TODAY())</f>
        <v/>
      </c>
      <c r="P23" s="12">
        <f>IF(N23="","",IF(N23&lt;0,"Overdue",IF(N23&lt;=14,"Due within 14 days",IF(N23&lt;=30,"Due within 30 days","Current"))))</f>
        <v/>
      </c>
      <c r="Q23" s="12">
        <f>IF(O23="","",IF(O23&lt;0,"Expired",IF(O23&lt;=14,"Due within 14 days",IF(O23&lt;=30,"Due within 30 days","Current"))))</f>
        <v/>
      </c>
      <c r="R23" s="13">
        <f>IF(A23="","",IF(OR(P23="Overdue",Q23="Expired"),"Arrange renewal immediately",IF(OR(P23&lt;&gt;"Current",Q23&lt;&gt;"Current"),"Schedule renewal","No action required")))</f>
        <v/>
      </c>
      <c r="S23" s="3" t="n"/>
      <c r="T23" s="13">
        <f>IF(P23="","",IFERROR(VLOOKUP(P23,'Lists'!$A$4:$B$7,2,FALSE),""))</f>
        <v/>
      </c>
    </row>
    <row r="24" ht="22" customHeight="1">
      <c r="A24" s="2" t="n"/>
      <c r="B24" s="3" t="n"/>
      <c r="C24" s="3" t="n"/>
      <c r="D24" s="3" t="n"/>
      <c r="E24" s="4" t="n"/>
      <c r="F24" s="2" t="n"/>
      <c r="G24" s="5" t="n"/>
      <c r="H24" s="3" t="n"/>
      <c r="I24" s="2" t="n"/>
      <c r="J24" s="31" t="n"/>
      <c r="K24" s="31" t="n"/>
      <c r="L24" s="32" t="n"/>
      <c r="M24" s="32" t="n"/>
      <c r="N24" s="8">
        <f>IF(J24="","",J24-TODAY())</f>
        <v/>
      </c>
      <c r="O24" s="8">
        <f>IF(K24="","",K24-TODAY())</f>
        <v/>
      </c>
      <c r="P24" s="9">
        <f>IF(N24="","",IF(N24&lt;0,"Overdue",IF(N24&lt;=14,"Due within 14 days",IF(N24&lt;=30,"Due within 30 days","Current"))))</f>
        <v/>
      </c>
      <c r="Q24" s="9">
        <f>IF(O24="","",IF(O24&lt;0,"Expired",IF(O24&lt;=14,"Due within 14 days",IF(O24&lt;=30,"Due within 30 days","Current"))))</f>
        <v/>
      </c>
      <c r="R24" s="10">
        <f>IF(A24="","",IF(OR(P24="Overdue",Q24="Expired"),"Arrange renewal immediately",IF(OR(P24&lt;&gt;"Current",Q24&lt;&gt;"Current"),"Schedule renewal","No action required")))</f>
        <v/>
      </c>
      <c r="S24" s="3" t="n"/>
      <c r="T24" s="10">
        <f>IF(P24="","",IFERROR(VLOOKUP(P24,'Lists'!$A$4:$B$7,2,FALSE),""))</f>
        <v/>
      </c>
    </row>
    <row r="25" ht="22" customHeight="1">
      <c r="A25" s="2" t="n"/>
      <c r="B25" s="3" t="n"/>
      <c r="C25" s="3" t="n"/>
      <c r="D25" s="3" t="n"/>
      <c r="E25" s="4" t="n"/>
      <c r="F25" s="2" t="n"/>
      <c r="G25" s="5" t="n"/>
      <c r="H25" s="3" t="n"/>
      <c r="I25" s="2" t="n"/>
      <c r="J25" s="31" t="n"/>
      <c r="K25" s="31" t="n"/>
      <c r="L25" s="32" t="n"/>
      <c r="M25" s="32" t="n"/>
      <c r="N25" s="11">
        <f>IF(J25="","",J25-TODAY())</f>
        <v/>
      </c>
      <c r="O25" s="11">
        <f>IF(K25="","",K25-TODAY())</f>
        <v/>
      </c>
      <c r="P25" s="12">
        <f>IF(N25="","",IF(N25&lt;0,"Overdue",IF(N25&lt;=14,"Due within 14 days",IF(N25&lt;=30,"Due within 30 days","Current"))))</f>
        <v/>
      </c>
      <c r="Q25" s="12">
        <f>IF(O25="","",IF(O25&lt;0,"Expired",IF(O25&lt;=14,"Due within 14 days",IF(O25&lt;=30,"Due within 30 days","Current"))))</f>
        <v/>
      </c>
      <c r="R25" s="13">
        <f>IF(A25="","",IF(OR(P25="Overdue",Q25="Expired"),"Arrange renewal immediately",IF(OR(P25&lt;&gt;"Current",Q25&lt;&gt;"Current"),"Schedule renewal","No action required")))</f>
        <v/>
      </c>
      <c r="S25" s="3" t="n"/>
      <c r="T25" s="13">
        <f>IF(P25="","",IFERROR(VLOOKUP(P25,'Lists'!$A$4:$B$7,2,FALSE),""))</f>
        <v/>
      </c>
    </row>
    <row r="26" ht="22" customHeight="1">
      <c r="A26" s="2" t="n"/>
      <c r="B26" s="3" t="n"/>
      <c r="C26" s="3" t="n"/>
      <c r="D26" s="3" t="n"/>
      <c r="E26" s="4" t="n"/>
      <c r="F26" s="2" t="n"/>
      <c r="G26" s="5" t="n"/>
      <c r="H26" s="3" t="n"/>
      <c r="I26" s="2" t="n"/>
      <c r="J26" s="31" t="n"/>
      <c r="K26" s="31" t="n"/>
      <c r="L26" s="32" t="n"/>
      <c r="M26" s="32" t="n"/>
      <c r="N26" s="8">
        <f>IF(J26="","",J26-TODAY())</f>
        <v/>
      </c>
      <c r="O26" s="8">
        <f>IF(K26="","",K26-TODAY())</f>
        <v/>
      </c>
      <c r="P26" s="9">
        <f>IF(N26="","",IF(N26&lt;0,"Overdue",IF(N26&lt;=14,"Due within 14 days",IF(N26&lt;=30,"Due within 30 days","Current"))))</f>
        <v/>
      </c>
      <c r="Q26" s="9">
        <f>IF(O26="","",IF(O26&lt;0,"Expired",IF(O26&lt;=14,"Due within 14 days",IF(O26&lt;=30,"Due within 30 days","Current"))))</f>
        <v/>
      </c>
      <c r="R26" s="10">
        <f>IF(A26="","",IF(OR(P26="Overdue",Q26="Expired"),"Arrange renewal immediately",IF(OR(P26&lt;&gt;"Current",Q26&lt;&gt;"Current"),"Schedule renewal","No action required")))</f>
        <v/>
      </c>
      <c r="S26" s="3" t="n"/>
      <c r="T26" s="10">
        <f>IF(P26="","",IFERROR(VLOOKUP(P26,'Lists'!$A$4:$B$7,2,FALSE),""))</f>
        <v/>
      </c>
    </row>
    <row r="27" ht="22" customHeight="1">
      <c r="A27" s="2" t="n"/>
      <c r="B27" s="3" t="n"/>
      <c r="C27" s="3" t="n"/>
      <c r="D27" s="3" t="n"/>
      <c r="E27" s="4" t="n"/>
      <c r="F27" s="2" t="n"/>
      <c r="G27" s="5" t="n"/>
      <c r="H27" s="3" t="n"/>
      <c r="I27" s="2" t="n"/>
      <c r="J27" s="31" t="n"/>
      <c r="K27" s="31" t="n"/>
      <c r="L27" s="32" t="n"/>
      <c r="M27" s="32" t="n"/>
      <c r="N27" s="11">
        <f>IF(J27="","",J27-TODAY())</f>
        <v/>
      </c>
      <c r="O27" s="11">
        <f>IF(K27="","",K27-TODAY())</f>
        <v/>
      </c>
      <c r="P27" s="12">
        <f>IF(N27="","",IF(N27&lt;0,"Overdue",IF(N27&lt;=14,"Due within 14 days",IF(N27&lt;=30,"Due within 30 days","Current"))))</f>
        <v/>
      </c>
      <c r="Q27" s="12">
        <f>IF(O27="","",IF(O27&lt;0,"Expired",IF(O27&lt;=14,"Due within 14 days",IF(O27&lt;=30,"Due within 30 days","Current"))))</f>
        <v/>
      </c>
      <c r="R27" s="13">
        <f>IF(A27="","",IF(OR(P27="Overdue",Q27="Expired"),"Arrange renewal immediately",IF(OR(P27&lt;&gt;"Current",Q27&lt;&gt;"Current"),"Schedule renewal","No action required")))</f>
        <v/>
      </c>
      <c r="S27" s="3" t="n"/>
      <c r="T27" s="13">
        <f>IF(P27="","",IFERROR(VLOOKUP(P27,'Lists'!$A$4:$B$7,2,FALSE),""))</f>
        <v/>
      </c>
    </row>
    <row r="28" ht="22" customHeight="1">
      <c r="A28" s="2" t="n"/>
      <c r="B28" s="3" t="n"/>
      <c r="C28" s="3" t="n"/>
      <c r="D28" s="3" t="n"/>
      <c r="E28" s="4" t="n"/>
      <c r="F28" s="2" t="n"/>
      <c r="G28" s="5" t="n"/>
      <c r="H28" s="3" t="n"/>
      <c r="I28" s="2" t="n"/>
      <c r="J28" s="31" t="n"/>
      <c r="K28" s="31" t="n"/>
      <c r="L28" s="32" t="n"/>
      <c r="M28" s="32" t="n"/>
      <c r="N28" s="8">
        <f>IF(J28="","",J28-TODAY())</f>
        <v/>
      </c>
      <c r="O28" s="8">
        <f>IF(K28="","",K28-TODAY())</f>
        <v/>
      </c>
      <c r="P28" s="9">
        <f>IF(N28="","",IF(N28&lt;0,"Overdue",IF(N28&lt;=14,"Due within 14 days",IF(N28&lt;=30,"Due within 30 days","Current"))))</f>
        <v/>
      </c>
      <c r="Q28" s="9">
        <f>IF(O28="","",IF(O28&lt;0,"Expired",IF(O28&lt;=14,"Due within 14 days",IF(O28&lt;=30,"Due within 30 days","Current"))))</f>
        <v/>
      </c>
      <c r="R28" s="10">
        <f>IF(A28="","",IF(OR(P28="Overdue",Q28="Expired"),"Arrange renewal immediately",IF(OR(P28&lt;&gt;"Current",Q28&lt;&gt;"Current"),"Schedule renewal","No action required")))</f>
        <v/>
      </c>
      <c r="S28" s="3" t="n"/>
      <c r="T28" s="10">
        <f>IF(P28="","",IFERROR(VLOOKUP(P28,'Lists'!$A$4:$B$7,2,FALSE),""))</f>
        <v/>
      </c>
    </row>
    <row r="29" ht="22" customHeight="1">
      <c r="A29" s="2" t="n"/>
      <c r="B29" s="3" t="n"/>
      <c r="C29" s="3" t="n"/>
      <c r="D29" s="3" t="n"/>
      <c r="E29" s="4" t="n"/>
      <c r="F29" s="2" t="n"/>
      <c r="G29" s="5" t="n"/>
      <c r="H29" s="3" t="n"/>
      <c r="I29" s="2" t="n"/>
      <c r="J29" s="31" t="n"/>
      <c r="K29" s="31" t="n"/>
      <c r="L29" s="32" t="n"/>
      <c r="M29" s="32" t="n"/>
      <c r="N29" s="11">
        <f>IF(J29="","",J29-TODAY())</f>
        <v/>
      </c>
      <c r="O29" s="11">
        <f>IF(K29="","",K29-TODAY())</f>
        <v/>
      </c>
      <c r="P29" s="12">
        <f>IF(N29="","",IF(N29&lt;0,"Overdue",IF(N29&lt;=14,"Due within 14 days",IF(N29&lt;=30,"Due within 30 days","Current"))))</f>
        <v/>
      </c>
      <c r="Q29" s="12">
        <f>IF(O29="","",IF(O29&lt;0,"Expired",IF(O29&lt;=14,"Due within 14 days",IF(O29&lt;=30,"Due within 30 days","Current"))))</f>
        <v/>
      </c>
      <c r="R29" s="13">
        <f>IF(A29="","",IF(OR(P29="Overdue",Q29="Expired"),"Arrange renewal immediately",IF(OR(P29&lt;&gt;"Current",Q29&lt;&gt;"Current"),"Schedule renewal","No action required")))</f>
        <v/>
      </c>
      <c r="S29" s="3" t="n"/>
      <c r="T29" s="13">
        <f>IF(P29="","",IFERROR(VLOOKUP(P29,'Lists'!$A$4:$B$7,2,FALSE),""))</f>
        <v/>
      </c>
    </row>
    <row r="30" ht="22" customHeight="1">
      <c r="A30" s="2" t="n"/>
      <c r="B30" s="3" t="n"/>
      <c r="C30" s="3" t="n"/>
      <c r="D30" s="3" t="n"/>
      <c r="E30" s="4" t="n"/>
      <c r="F30" s="2" t="n"/>
      <c r="G30" s="5" t="n"/>
      <c r="H30" s="3" t="n"/>
      <c r="I30" s="2" t="n"/>
      <c r="J30" s="31" t="n"/>
      <c r="K30" s="31" t="n"/>
      <c r="L30" s="32" t="n"/>
      <c r="M30" s="32" t="n"/>
      <c r="N30" s="8">
        <f>IF(J30="","",J30-TODAY())</f>
        <v/>
      </c>
      <c r="O30" s="8">
        <f>IF(K30="","",K30-TODAY())</f>
        <v/>
      </c>
      <c r="P30" s="9">
        <f>IF(N30="","",IF(N30&lt;0,"Overdue",IF(N30&lt;=14,"Due within 14 days",IF(N30&lt;=30,"Due within 30 days","Current"))))</f>
        <v/>
      </c>
      <c r="Q30" s="9">
        <f>IF(O30="","",IF(O30&lt;0,"Expired",IF(O30&lt;=14,"Due within 14 days",IF(O30&lt;=30,"Due within 30 days","Current"))))</f>
        <v/>
      </c>
      <c r="R30" s="10">
        <f>IF(A30="","",IF(OR(P30="Overdue",Q30="Expired"),"Arrange renewal immediately",IF(OR(P30&lt;&gt;"Current",Q30&lt;&gt;"Current"),"Schedule renewal","No action required")))</f>
        <v/>
      </c>
      <c r="S30" s="3" t="n"/>
      <c r="T30" s="10">
        <f>IF(P30="","",IFERROR(VLOOKUP(P30,'Lists'!$A$4:$B$7,2,FALSE),""))</f>
        <v/>
      </c>
    </row>
    <row r="31" ht="22" customHeight="1">
      <c r="A31" s="2" t="n"/>
      <c r="B31" s="3" t="n"/>
      <c r="C31" s="3" t="n"/>
      <c r="D31" s="3" t="n"/>
      <c r="E31" s="4" t="n"/>
      <c r="F31" s="2" t="n"/>
      <c r="G31" s="5" t="n"/>
      <c r="H31" s="3" t="n"/>
      <c r="I31" s="2" t="n"/>
      <c r="J31" s="31" t="n"/>
      <c r="K31" s="31" t="n"/>
      <c r="L31" s="32" t="n"/>
      <c r="M31" s="32" t="n"/>
      <c r="N31" s="11">
        <f>IF(J31="","",J31-TODAY())</f>
        <v/>
      </c>
      <c r="O31" s="11">
        <f>IF(K31="","",K31-TODAY())</f>
        <v/>
      </c>
      <c r="P31" s="12">
        <f>IF(N31="","",IF(N31&lt;0,"Overdue",IF(N31&lt;=14,"Due within 14 days",IF(N31&lt;=30,"Due within 30 days","Current"))))</f>
        <v/>
      </c>
      <c r="Q31" s="12">
        <f>IF(O31="","",IF(O31&lt;0,"Expired",IF(O31&lt;=14,"Due within 14 days",IF(O31&lt;=30,"Due within 30 days","Current"))))</f>
        <v/>
      </c>
      <c r="R31" s="13">
        <f>IF(A31="","",IF(OR(P31="Overdue",Q31="Expired"),"Arrange renewal immediately",IF(OR(P31&lt;&gt;"Current",Q31&lt;&gt;"Current"),"Schedule renewal","No action required")))</f>
        <v/>
      </c>
      <c r="S31" s="3" t="n"/>
      <c r="T31" s="13">
        <f>IF(P31="","",IFERROR(VLOOKUP(P31,'Lists'!$A$4:$B$7,2,FALSE),""))</f>
        <v/>
      </c>
    </row>
    <row r="32" ht="22" customHeight="1">
      <c r="A32" s="2" t="n"/>
      <c r="B32" s="3" t="n"/>
      <c r="C32" s="3" t="n"/>
      <c r="D32" s="3" t="n"/>
      <c r="E32" s="4" t="n"/>
      <c r="F32" s="2" t="n"/>
      <c r="G32" s="5" t="n"/>
      <c r="H32" s="3" t="n"/>
      <c r="I32" s="2" t="n"/>
      <c r="J32" s="31" t="n"/>
      <c r="K32" s="31" t="n"/>
      <c r="L32" s="32" t="n"/>
      <c r="M32" s="32" t="n"/>
      <c r="N32" s="8">
        <f>IF(J32="","",J32-TODAY())</f>
        <v/>
      </c>
      <c r="O32" s="8">
        <f>IF(K32="","",K32-TODAY())</f>
        <v/>
      </c>
      <c r="P32" s="9">
        <f>IF(N32="","",IF(N32&lt;0,"Overdue",IF(N32&lt;=14,"Due within 14 days",IF(N32&lt;=30,"Due within 30 days","Current"))))</f>
        <v/>
      </c>
      <c r="Q32" s="9">
        <f>IF(O32="","",IF(O32&lt;0,"Expired",IF(O32&lt;=14,"Due within 14 days",IF(O32&lt;=30,"Due within 30 days","Current"))))</f>
        <v/>
      </c>
      <c r="R32" s="10">
        <f>IF(A32="","",IF(OR(P32="Overdue",Q32="Expired"),"Arrange renewal immediately",IF(OR(P32&lt;&gt;"Current",Q32&lt;&gt;"Current"),"Schedule renewal","No action required")))</f>
        <v/>
      </c>
      <c r="S32" s="3" t="n"/>
      <c r="T32" s="10">
        <f>IF(P32="","",IFERROR(VLOOKUP(P32,'Lists'!$A$4:$B$7,2,FALSE),""))</f>
        <v/>
      </c>
    </row>
    <row r="33" ht="22" customHeight="1">
      <c r="A33" s="2" t="n"/>
      <c r="B33" s="3" t="n"/>
      <c r="C33" s="3" t="n"/>
      <c r="D33" s="3" t="n"/>
      <c r="E33" s="4" t="n"/>
      <c r="F33" s="2" t="n"/>
      <c r="G33" s="5" t="n"/>
      <c r="H33" s="3" t="n"/>
      <c r="I33" s="2" t="n"/>
      <c r="J33" s="31" t="n"/>
      <c r="K33" s="31" t="n"/>
      <c r="L33" s="32" t="n"/>
      <c r="M33" s="32" t="n"/>
      <c r="N33" s="11">
        <f>IF(J33="","",J33-TODAY())</f>
        <v/>
      </c>
      <c r="O33" s="11">
        <f>IF(K33="","",K33-TODAY())</f>
        <v/>
      </c>
      <c r="P33" s="12">
        <f>IF(N33="","",IF(N33&lt;0,"Overdue",IF(N33&lt;=14,"Due within 14 days",IF(N33&lt;=30,"Due within 30 days","Current"))))</f>
        <v/>
      </c>
      <c r="Q33" s="12">
        <f>IF(O33="","",IF(O33&lt;0,"Expired",IF(O33&lt;=14,"Due within 14 days",IF(O33&lt;=30,"Due within 30 days","Current"))))</f>
        <v/>
      </c>
      <c r="R33" s="13">
        <f>IF(A33="","",IF(OR(P33="Overdue",Q33="Expired"),"Arrange renewal immediately",IF(OR(P33&lt;&gt;"Current",Q33&lt;&gt;"Current"),"Schedule renewal","No action required")))</f>
        <v/>
      </c>
      <c r="S33" s="3" t="n"/>
      <c r="T33" s="13">
        <f>IF(P33="","",IFERROR(VLOOKUP(P33,'Lists'!$A$4:$B$7,2,FALSE),""))</f>
        <v/>
      </c>
    </row>
    <row r="34" ht="22" customHeight="1">
      <c r="A34" s="2" t="n"/>
      <c r="B34" s="3" t="n"/>
      <c r="C34" s="3" t="n"/>
      <c r="D34" s="3" t="n"/>
      <c r="E34" s="4" t="n"/>
      <c r="F34" s="2" t="n"/>
      <c r="G34" s="5" t="n"/>
      <c r="H34" s="3" t="n"/>
      <c r="I34" s="2" t="n"/>
      <c r="J34" s="31" t="n"/>
      <c r="K34" s="31" t="n"/>
      <c r="L34" s="32" t="n"/>
      <c r="M34" s="32" t="n"/>
      <c r="N34" s="8">
        <f>IF(J34="","",J34-TODAY())</f>
        <v/>
      </c>
      <c r="O34" s="8">
        <f>IF(K34="","",K34-TODAY())</f>
        <v/>
      </c>
      <c r="P34" s="9">
        <f>IF(N34="","",IF(N34&lt;0,"Overdue",IF(N34&lt;=14,"Due within 14 days",IF(N34&lt;=30,"Due within 30 days","Current"))))</f>
        <v/>
      </c>
      <c r="Q34" s="9">
        <f>IF(O34="","",IF(O34&lt;0,"Expired",IF(O34&lt;=14,"Due within 14 days",IF(O34&lt;=30,"Due within 30 days","Current"))))</f>
        <v/>
      </c>
      <c r="R34" s="10">
        <f>IF(A34="","",IF(OR(P34="Overdue",Q34="Expired"),"Arrange renewal immediately",IF(OR(P34&lt;&gt;"Current",Q34&lt;&gt;"Current"),"Schedule renewal","No action required")))</f>
        <v/>
      </c>
      <c r="S34" s="3" t="n"/>
      <c r="T34" s="10">
        <f>IF(P34="","",IFERROR(VLOOKUP(P34,'Lists'!$A$4:$B$7,2,FALSE),""))</f>
        <v/>
      </c>
    </row>
    <row r="35" ht="22" customHeight="1">
      <c r="A35" s="2" t="n"/>
      <c r="B35" s="3" t="n"/>
      <c r="C35" s="3" t="n"/>
      <c r="D35" s="3" t="n"/>
      <c r="E35" s="4" t="n"/>
      <c r="F35" s="2" t="n"/>
      <c r="G35" s="5" t="n"/>
      <c r="H35" s="3" t="n"/>
      <c r="I35" s="2" t="n"/>
      <c r="J35" s="31" t="n"/>
      <c r="K35" s="31" t="n"/>
      <c r="L35" s="32" t="n"/>
      <c r="M35" s="32" t="n"/>
      <c r="N35" s="11">
        <f>IF(J35="","",J35-TODAY())</f>
        <v/>
      </c>
      <c r="O35" s="11">
        <f>IF(K35="","",K35-TODAY())</f>
        <v/>
      </c>
      <c r="P35" s="12">
        <f>IF(N35="","",IF(N35&lt;0,"Overdue",IF(N35&lt;=14,"Due within 14 days",IF(N35&lt;=30,"Due within 30 days","Current"))))</f>
        <v/>
      </c>
      <c r="Q35" s="12">
        <f>IF(O35="","",IF(O35&lt;0,"Expired",IF(O35&lt;=14,"Due within 14 days",IF(O35&lt;=30,"Due within 30 days","Current"))))</f>
        <v/>
      </c>
      <c r="R35" s="13">
        <f>IF(A35="","",IF(OR(P35="Overdue",Q35="Expired"),"Arrange renewal immediately",IF(OR(P35&lt;&gt;"Current",Q35&lt;&gt;"Current"),"Schedule renewal","No action required")))</f>
        <v/>
      </c>
      <c r="S35" s="3" t="n"/>
      <c r="T35" s="13">
        <f>IF(P35="","",IFERROR(VLOOKUP(P35,'Lists'!$A$4:$B$7,2,FALSE),""))</f>
        <v/>
      </c>
    </row>
    <row r="36" ht="22" customHeight="1">
      <c r="A36" s="2" t="n"/>
      <c r="B36" s="3" t="n"/>
      <c r="C36" s="3" t="n"/>
      <c r="D36" s="3" t="n"/>
      <c r="E36" s="4" t="n"/>
      <c r="F36" s="2" t="n"/>
      <c r="G36" s="5" t="n"/>
      <c r="H36" s="3" t="n"/>
      <c r="I36" s="2" t="n"/>
      <c r="J36" s="31" t="n"/>
      <c r="K36" s="31" t="n"/>
      <c r="L36" s="32" t="n"/>
      <c r="M36" s="32" t="n"/>
      <c r="N36" s="8">
        <f>IF(J36="","",J36-TODAY())</f>
        <v/>
      </c>
      <c r="O36" s="8">
        <f>IF(K36="","",K36-TODAY())</f>
        <v/>
      </c>
      <c r="P36" s="9">
        <f>IF(N36="","",IF(N36&lt;0,"Overdue",IF(N36&lt;=14,"Due within 14 days",IF(N36&lt;=30,"Due within 30 days","Current"))))</f>
        <v/>
      </c>
      <c r="Q36" s="9">
        <f>IF(O36="","",IF(O36&lt;0,"Expired",IF(O36&lt;=14,"Due within 14 days",IF(O36&lt;=30,"Due within 30 days","Current"))))</f>
        <v/>
      </c>
      <c r="R36" s="10">
        <f>IF(A36="","",IF(OR(P36="Overdue",Q36="Expired"),"Arrange renewal immediately",IF(OR(P36&lt;&gt;"Current",Q36&lt;&gt;"Current"),"Schedule renewal","No action required")))</f>
        <v/>
      </c>
      <c r="S36" s="3" t="n"/>
      <c r="T36" s="10">
        <f>IF(P36="","",IFERROR(VLOOKUP(P36,'Lists'!$A$4:$B$7,2,FALSE),""))</f>
        <v/>
      </c>
    </row>
    <row r="37" ht="22" customHeight="1">
      <c r="A37" s="2" t="n"/>
      <c r="B37" s="3" t="n"/>
      <c r="C37" s="3" t="n"/>
      <c r="D37" s="3" t="n"/>
      <c r="E37" s="4" t="n"/>
      <c r="F37" s="2" t="n"/>
      <c r="G37" s="5" t="n"/>
      <c r="H37" s="3" t="n"/>
      <c r="I37" s="2" t="n"/>
      <c r="J37" s="31" t="n"/>
      <c r="K37" s="31" t="n"/>
      <c r="L37" s="32" t="n"/>
      <c r="M37" s="32" t="n"/>
      <c r="N37" s="11">
        <f>IF(J37="","",J37-TODAY())</f>
        <v/>
      </c>
      <c r="O37" s="11">
        <f>IF(K37="","",K37-TODAY())</f>
        <v/>
      </c>
      <c r="P37" s="12">
        <f>IF(N37="","",IF(N37&lt;0,"Overdue",IF(N37&lt;=14,"Due within 14 days",IF(N37&lt;=30,"Due within 30 days","Current"))))</f>
        <v/>
      </c>
      <c r="Q37" s="12">
        <f>IF(O37="","",IF(O37&lt;0,"Expired",IF(O37&lt;=14,"Due within 14 days",IF(O37&lt;=30,"Due within 30 days","Current"))))</f>
        <v/>
      </c>
      <c r="R37" s="13">
        <f>IF(A37="","",IF(OR(P37="Overdue",Q37="Expired"),"Arrange renewal immediately",IF(OR(P37&lt;&gt;"Current",Q37&lt;&gt;"Current"),"Schedule renewal","No action required")))</f>
        <v/>
      </c>
      <c r="S37" s="3" t="n"/>
      <c r="T37" s="13">
        <f>IF(P37="","",IFERROR(VLOOKUP(P37,'Lists'!$A$4:$B$7,2,FALSE),""))</f>
        <v/>
      </c>
    </row>
    <row r="38" ht="22" customHeight="1">
      <c r="A38" s="2" t="n"/>
      <c r="B38" s="3" t="n"/>
      <c r="C38" s="3" t="n"/>
      <c r="D38" s="3" t="n"/>
      <c r="E38" s="4" t="n"/>
      <c r="F38" s="2" t="n"/>
      <c r="G38" s="5" t="n"/>
      <c r="H38" s="3" t="n"/>
      <c r="I38" s="2" t="n"/>
      <c r="J38" s="31" t="n"/>
      <c r="K38" s="31" t="n"/>
      <c r="L38" s="32" t="n"/>
      <c r="M38" s="32" t="n"/>
      <c r="N38" s="8">
        <f>IF(J38="","",J38-TODAY())</f>
        <v/>
      </c>
      <c r="O38" s="8">
        <f>IF(K38="","",K38-TODAY())</f>
        <v/>
      </c>
      <c r="P38" s="9">
        <f>IF(N38="","",IF(N38&lt;0,"Overdue",IF(N38&lt;=14,"Due within 14 days",IF(N38&lt;=30,"Due within 30 days","Current"))))</f>
        <v/>
      </c>
      <c r="Q38" s="9">
        <f>IF(O38="","",IF(O38&lt;0,"Expired",IF(O38&lt;=14,"Due within 14 days",IF(O38&lt;=30,"Due within 30 days","Current"))))</f>
        <v/>
      </c>
      <c r="R38" s="10">
        <f>IF(A38="","",IF(OR(P38="Overdue",Q38="Expired"),"Arrange renewal immediately",IF(OR(P38&lt;&gt;"Current",Q38&lt;&gt;"Current"),"Schedule renewal","No action required")))</f>
        <v/>
      </c>
      <c r="S38" s="3" t="n"/>
      <c r="T38" s="10">
        <f>IF(P38="","",IFERROR(VLOOKUP(P38,'Lists'!$A$4:$B$7,2,FALSE),""))</f>
        <v/>
      </c>
    </row>
    <row r="39" ht="22" customHeight="1">
      <c r="A39" s="2" t="n"/>
      <c r="B39" s="3" t="n"/>
      <c r="C39" s="3" t="n"/>
      <c r="D39" s="3" t="n"/>
      <c r="E39" s="4" t="n"/>
      <c r="F39" s="2" t="n"/>
      <c r="G39" s="5" t="n"/>
      <c r="H39" s="3" t="n"/>
      <c r="I39" s="2" t="n"/>
      <c r="J39" s="31" t="n"/>
      <c r="K39" s="31" t="n"/>
      <c r="L39" s="32" t="n"/>
      <c r="M39" s="32" t="n"/>
      <c r="N39" s="11">
        <f>IF(J39="","",J39-TODAY())</f>
        <v/>
      </c>
      <c r="O39" s="11">
        <f>IF(K39="","",K39-TODAY())</f>
        <v/>
      </c>
      <c r="P39" s="12">
        <f>IF(N39="","",IF(N39&lt;0,"Overdue",IF(N39&lt;=14,"Due within 14 days",IF(N39&lt;=30,"Due within 30 days","Current"))))</f>
        <v/>
      </c>
      <c r="Q39" s="12">
        <f>IF(O39="","",IF(O39&lt;0,"Expired",IF(O39&lt;=14,"Due within 14 days",IF(O39&lt;=30,"Due within 30 days","Current"))))</f>
        <v/>
      </c>
      <c r="R39" s="13">
        <f>IF(A39="","",IF(OR(P39="Overdue",Q39="Expired"),"Arrange renewal immediately",IF(OR(P39&lt;&gt;"Current",Q39&lt;&gt;"Current"),"Schedule renewal","No action required")))</f>
        <v/>
      </c>
      <c r="S39" s="3" t="n"/>
      <c r="T39" s="13">
        <f>IF(P39="","",IFERROR(VLOOKUP(P39,'Lists'!$A$4:$B$7,2,FALSE),""))</f>
        <v/>
      </c>
    </row>
    <row r="40" ht="22" customHeight="1">
      <c r="A40" s="2" t="n"/>
      <c r="B40" s="3" t="n"/>
      <c r="C40" s="3" t="n"/>
      <c r="D40" s="3" t="n"/>
      <c r="E40" s="4" t="n"/>
      <c r="F40" s="2" t="n"/>
      <c r="G40" s="5" t="n"/>
      <c r="H40" s="3" t="n"/>
      <c r="I40" s="2" t="n"/>
      <c r="J40" s="31" t="n"/>
      <c r="K40" s="31" t="n"/>
      <c r="L40" s="32" t="n"/>
      <c r="M40" s="32" t="n"/>
      <c r="N40" s="8">
        <f>IF(J40="","",J40-TODAY())</f>
        <v/>
      </c>
      <c r="O40" s="8">
        <f>IF(K40="","",K40-TODAY())</f>
        <v/>
      </c>
      <c r="P40" s="9">
        <f>IF(N40="","",IF(N40&lt;0,"Overdue",IF(N40&lt;=14,"Due within 14 days",IF(N40&lt;=30,"Due within 30 days","Current"))))</f>
        <v/>
      </c>
      <c r="Q40" s="9">
        <f>IF(O40="","",IF(O40&lt;0,"Expired",IF(O40&lt;=14,"Due within 14 days",IF(O40&lt;=30,"Due within 30 days","Current"))))</f>
        <v/>
      </c>
      <c r="R40" s="10">
        <f>IF(A40="","",IF(OR(P40="Overdue",Q40="Expired"),"Arrange renewal immediately",IF(OR(P40&lt;&gt;"Current",Q40&lt;&gt;"Current"),"Schedule renewal","No action required")))</f>
        <v/>
      </c>
      <c r="S40" s="3" t="n"/>
      <c r="T40" s="10">
        <f>IF(P40="","",IFERROR(VLOOKUP(P40,'Lists'!$A$4:$B$7,2,FALSE),""))</f>
        <v/>
      </c>
    </row>
    <row r="41" ht="22" customHeight="1">
      <c r="A41" s="2" t="n"/>
      <c r="B41" s="3" t="n"/>
      <c r="C41" s="3" t="n"/>
      <c r="D41" s="3" t="n"/>
      <c r="E41" s="4" t="n"/>
      <c r="F41" s="2" t="n"/>
      <c r="G41" s="5" t="n"/>
      <c r="H41" s="3" t="n"/>
      <c r="I41" s="2" t="n"/>
      <c r="J41" s="31" t="n"/>
      <c r="K41" s="31" t="n"/>
      <c r="L41" s="32" t="n"/>
      <c r="M41" s="32" t="n"/>
      <c r="N41" s="11">
        <f>IF(J41="","",J41-TODAY())</f>
        <v/>
      </c>
      <c r="O41" s="11">
        <f>IF(K41="","",K41-TODAY())</f>
        <v/>
      </c>
      <c r="P41" s="12">
        <f>IF(N41="","",IF(N41&lt;0,"Overdue",IF(N41&lt;=14,"Due within 14 days",IF(N41&lt;=30,"Due within 30 days","Current"))))</f>
        <v/>
      </c>
      <c r="Q41" s="12">
        <f>IF(O41="","",IF(O41&lt;0,"Expired",IF(O41&lt;=14,"Due within 14 days",IF(O41&lt;=30,"Due within 30 days","Current"))))</f>
        <v/>
      </c>
      <c r="R41" s="13">
        <f>IF(A41="","",IF(OR(P41="Overdue",Q41="Expired"),"Arrange renewal immediately",IF(OR(P41&lt;&gt;"Current",Q41&lt;&gt;"Current"),"Schedule renewal","No action required")))</f>
        <v/>
      </c>
      <c r="S41" s="3" t="n"/>
      <c r="T41" s="13">
        <f>IF(P41="","",IFERROR(VLOOKUP(P41,'Lists'!$A$4:$B$7,2,FALSE),""))</f>
        <v/>
      </c>
    </row>
    <row r="42" ht="22" customHeight="1">
      <c r="A42" s="2" t="n"/>
      <c r="B42" s="3" t="n"/>
      <c r="C42" s="3" t="n"/>
      <c r="D42" s="3" t="n"/>
      <c r="E42" s="4" t="n"/>
      <c r="F42" s="2" t="n"/>
      <c r="G42" s="5" t="n"/>
      <c r="H42" s="3" t="n"/>
      <c r="I42" s="2" t="n"/>
      <c r="J42" s="31" t="n"/>
      <c r="K42" s="31" t="n"/>
      <c r="L42" s="32" t="n"/>
      <c r="M42" s="32" t="n"/>
      <c r="N42" s="8">
        <f>IF(J42="","",J42-TODAY())</f>
        <v/>
      </c>
      <c r="O42" s="8">
        <f>IF(K42="","",K42-TODAY())</f>
        <v/>
      </c>
      <c r="P42" s="9">
        <f>IF(N42="","",IF(N42&lt;0,"Overdue",IF(N42&lt;=14,"Due within 14 days",IF(N42&lt;=30,"Due within 30 days","Current"))))</f>
        <v/>
      </c>
      <c r="Q42" s="9">
        <f>IF(O42="","",IF(O42&lt;0,"Expired",IF(O42&lt;=14,"Due within 14 days",IF(O42&lt;=30,"Due within 30 days","Current"))))</f>
        <v/>
      </c>
      <c r="R42" s="10">
        <f>IF(A42="","",IF(OR(P42="Overdue",Q42="Expired"),"Arrange renewal immediately",IF(OR(P42&lt;&gt;"Current",Q42&lt;&gt;"Current"),"Schedule renewal","No action required")))</f>
        <v/>
      </c>
      <c r="S42" s="3" t="n"/>
      <c r="T42" s="10">
        <f>IF(P42="","",IFERROR(VLOOKUP(P42,'Lists'!$A$4:$B$7,2,FALSE),""))</f>
        <v/>
      </c>
    </row>
    <row r="43" ht="22" customHeight="1">
      <c r="A43" s="2" t="n"/>
      <c r="B43" s="3" t="n"/>
      <c r="C43" s="3" t="n"/>
      <c r="D43" s="3" t="n"/>
      <c r="E43" s="4" t="n"/>
      <c r="F43" s="2" t="n"/>
      <c r="G43" s="5" t="n"/>
      <c r="H43" s="3" t="n"/>
      <c r="I43" s="2" t="n"/>
      <c r="J43" s="31" t="n"/>
      <c r="K43" s="31" t="n"/>
      <c r="L43" s="32" t="n"/>
      <c r="M43" s="32" t="n"/>
      <c r="N43" s="11">
        <f>IF(J43="","",J43-TODAY())</f>
        <v/>
      </c>
      <c r="O43" s="11">
        <f>IF(K43="","",K43-TODAY())</f>
        <v/>
      </c>
      <c r="P43" s="12">
        <f>IF(N43="","",IF(N43&lt;0,"Overdue",IF(N43&lt;=14,"Due within 14 days",IF(N43&lt;=30,"Due within 30 days","Current"))))</f>
        <v/>
      </c>
      <c r="Q43" s="12">
        <f>IF(O43="","",IF(O43&lt;0,"Expired",IF(O43&lt;=14,"Due within 14 days",IF(O43&lt;=30,"Due within 30 days","Current"))))</f>
        <v/>
      </c>
      <c r="R43" s="13">
        <f>IF(A43="","",IF(OR(P43="Overdue",Q43="Expired"),"Arrange renewal immediately",IF(OR(P43&lt;&gt;"Current",Q43&lt;&gt;"Current"),"Schedule renewal","No action required")))</f>
        <v/>
      </c>
      <c r="S43" s="3" t="n"/>
      <c r="T43" s="13">
        <f>IF(P43="","",IFERROR(VLOOKUP(P43,'Lists'!$A$4:$B$7,2,FALSE),""))</f>
        <v/>
      </c>
    </row>
    <row r="44" ht="22" customHeight="1">
      <c r="A44" s="2" t="n"/>
      <c r="B44" s="3" t="n"/>
      <c r="C44" s="3" t="n"/>
      <c r="D44" s="3" t="n"/>
      <c r="E44" s="4" t="n"/>
      <c r="F44" s="2" t="n"/>
      <c r="G44" s="5" t="n"/>
      <c r="H44" s="3" t="n"/>
      <c r="I44" s="2" t="n"/>
      <c r="J44" s="31" t="n"/>
      <c r="K44" s="31" t="n"/>
      <c r="L44" s="32" t="n"/>
      <c r="M44" s="32" t="n"/>
      <c r="N44" s="8">
        <f>IF(J44="","",J44-TODAY())</f>
        <v/>
      </c>
      <c r="O44" s="8">
        <f>IF(K44="","",K44-TODAY())</f>
        <v/>
      </c>
      <c r="P44" s="9">
        <f>IF(N44="","",IF(N44&lt;0,"Overdue",IF(N44&lt;=14,"Due within 14 days",IF(N44&lt;=30,"Due within 30 days","Current"))))</f>
        <v/>
      </c>
      <c r="Q44" s="9">
        <f>IF(O44="","",IF(O44&lt;0,"Expired",IF(O44&lt;=14,"Due within 14 days",IF(O44&lt;=30,"Due within 30 days","Current"))))</f>
        <v/>
      </c>
      <c r="R44" s="10">
        <f>IF(A44="","",IF(OR(P44="Overdue",Q44="Expired"),"Arrange renewal immediately",IF(OR(P44&lt;&gt;"Current",Q44&lt;&gt;"Current"),"Schedule renewal","No action required")))</f>
        <v/>
      </c>
      <c r="S44" s="3" t="n"/>
      <c r="T44" s="10">
        <f>IF(P44="","",IFERROR(VLOOKUP(P44,'Lists'!$A$4:$B$7,2,FALSE),""))</f>
        <v/>
      </c>
    </row>
    <row r="45" ht="22" customHeight="1">
      <c r="A45" s="2" t="n"/>
      <c r="B45" s="3" t="n"/>
      <c r="C45" s="3" t="n"/>
      <c r="D45" s="3" t="n"/>
      <c r="E45" s="4" t="n"/>
      <c r="F45" s="2" t="n"/>
      <c r="G45" s="5" t="n"/>
      <c r="H45" s="3" t="n"/>
      <c r="I45" s="2" t="n"/>
      <c r="J45" s="31" t="n"/>
      <c r="K45" s="31" t="n"/>
      <c r="L45" s="32" t="n"/>
      <c r="M45" s="32" t="n"/>
      <c r="N45" s="11">
        <f>IF(J45="","",J45-TODAY())</f>
        <v/>
      </c>
      <c r="O45" s="11">
        <f>IF(K45="","",K45-TODAY())</f>
        <v/>
      </c>
      <c r="P45" s="12">
        <f>IF(N45="","",IF(N45&lt;0,"Overdue",IF(N45&lt;=14,"Due within 14 days",IF(N45&lt;=30,"Due within 30 days","Current"))))</f>
        <v/>
      </c>
      <c r="Q45" s="12">
        <f>IF(O45="","",IF(O45&lt;0,"Expired",IF(O45&lt;=14,"Due within 14 days",IF(O45&lt;=30,"Due within 30 days","Current"))))</f>
        <v/>
      </c>
      <c r="R45" s="13">
        <f>IF(A45="","",IF(OR(P45="Overdue",Q45="Expired"),"Arrange renewal immediately",IF(OR(P45&lt;&gt;"Current",Q45&lt;&gt;"Current"),"Schedule renewal","No action required")))</f>
        <v/>
      </c>
      <c r="S45" s="3" t="n"/>
      <c r="T45" s="13">
        <f>IF(P45="","",IFERROR(VLOOKUP(P45,'Lists'!$A$4:$B$7,2,FALSE),""))</f>
        <v/>
      </c>
    </row>
    <row r="46" ht="22" customHeight="1">
      <c r="A46" s="2" t="n"/>
      <c r="B46" s="3" t="n"/>
      <c r="C46" s="3" t="n"/>
      <c r="D46" s="3" t="n"/>
      <c r="E46" s="4" t="n"/>
      <c r="F46" s="2" t="n"/>
      <c r="G46" s="5" t="n"/>
      <c r="H46" s="3" t="n"/>
      <c r="I46" s="2" t="n"/>
      <c r="J46" s="31" t="n"/>
      <c r="K46" s="31" t="n"/>
      <c r="L46" s="32" t="n"/>
      <c r="M46" s="32" t="n"/>
      <c r="N46" s="8">
        <f>IF(J46="","",J46-TODAY())</f>
        <v/>
      </c>
      <c r="O46" s="8">
        <f>IF(K46="","",K46-TODAY())</f>
        <v/>
      </c>
      <c r="P46" s="9">
        <f>IF(N46="","",IF(N46&lt;0,"Overdue",IF(N46&lt;=14,"Due within 14 days",IF(N46&lt;=30,"Due within 30 days","Current"))))</f>
        <v/>
      </c>
      <c r="Q46" s="9">
        <f>IF(O46="","",IF(O46&lt;0,"Expired",IF(O46&lt;=14,"Due within 14 days",IF(O46&lt;=30,"Due within 30 days","Current"))))</f>
        <v/>
      </c>
      <c r="R46" s="10">
        <f>IF(A46="","",IF(OR(P46="Overdue",Q46="Expired"),"Arrange renewal immediately",IF(OR(P46&lt;&gt;"Current",Q46&lt;&gt;"Current"),"Schedule renewal","No action required")))</f>
        <v/>
      </c>
      <c r="S46" s="3" t="n"/>
      <c r="T46" s="10">
        <f>IF(P46="","",IFERROR(VLOOKUP(P46,'Lists'!$A$4:$B$7,2,FALSE),""))</f>
        <v/>
      </c>
    </row>
    <row r="47" ht="22" customHeight="1">
      <c r="A47" s="2" t="n"/>
      <c r="B47" s="3" t="n"/>
      <c r="C47" s="3" t="n"/>
      <c r="D47" s="3" t="n"/>
      <c r="E47" s="4" t="n"/>
      <c r="F47" s="2" t="n"/>
      <c r="G47" s="5" t="n"/>
      <c r="H47" s="3" t="n"/>
      <c r="I47" s="2" t="n"/>
      <c r="J47" s="31" t="n"/>
      <c r="K47" s="31" t="n"/>
      <c r="L47" s="32" t="n"/>
      <c r="M47" s="32" t="n"/>
      <c r="N47" s="11">
        <f>IF(J47="","",J47-TODAY())</f>
        <v/>
      </c>
      <c r="O47" s="11">
        <f>IF(K47="","",K47-TODAY())</f>
        <v/>
      </c>
      <c r="P47" s="12">
        <f>IF(N47="","",IF(N47&lt;0,"Overdue",IF(N47&lt;=14,"Due within 14 days",IF(N47&lt;=30,"Due within 30 days","Current"))))</f>
        <v/>
      </c>
      <c r="Q47" s="12">
        <f>IF(O47="","",IF(O47&lt;0,"Expired",IF(O47&lt;=14,"Due within 14 days",IF(O47&lt;=30,"Due within 30 days","Current"))))</f>
        <v/>
      </c>
      <c r="R47" s="13">
        <f>IF(A47="","",IF(OR(P47="Overdue",Q47="Expired"),"Arrange renewal immediately",IF(OR(P47&lt;&gt;"Current",Q47&lt;&gt;"Current"),"Schedule renewal","No action required")))</f>
        <v/>
      </c>
      <c r="S47" s="3" t="n"/>
      <c r="T47" s="13">
        <f>IF(P47="","",IFERROR(VLOOKUP(P47,'Lists'!$A$4:$B$7,2,FALSE),""))</f>
        <v/>
      </c>
    </row>
    <row r="48" ht="22" customHeight="1">
      <c r="A48" s="2" t="n"/>
      <c r="B48" s="3" t="n"/>
      <c r="C48" s="3" t="n"/>
      <c r="D48" s="3" t="n"/>
      <c r="E48" s="4" t="n"/>
      <c r="F48" s="2" t="n"/>
      <c r="G48" s="5" t="n"/>
      <c r="H48" s="3" t="n"/>
      <c r="I48" s="2" t="n"/>
      <c r="J48" s="31" t="n"/>
      <c r="K48" s="31" t="n"/>
      <c r="L48" s="32" t="n"/>
      <c r="M48" s="32" t="n"/>
      <c r="N48" s="8">
        <f>IF(J48="","",J48-TODAY())</f>
        <v/>
      </c>
      <c r="O48" s="8">
        <f>IF(K48="","",K48-TODAY())</f>
        <v/>
      </c>
      <c r="P48" s="9">
        <f>IF(N48="","",IF(N48&lt;0,"Overdue",IF(N48&lt;=14,"Due within 14 days",IF(N48&lt;=30,"Due within 30 days","Current"))))</f>
        <v/>
      </c>
      <c r="Q48" s="9">
        <f>IF(O48="","",IF(O48&lt;0,"Expired",IF(O48&lt;=14,"Due within 14 days",IF(O48&lt;=30,"Due within 30 days","Current"))))</f>
        <v/>
      </c>
      <c r="R48" s="10">
        <f>IF(A48="","",IF(OR(P48="Overdue",Q48="Expired"),"Arrange renewal immediately",IF(OR(P48&lt;&gt;"Current",Q48&lt;&gt;"Current"),"Schedule renewal","No action required")))</f>
        <v/>
      </c>
      <c r="S48" s="3" t="n"/>
      <c r="T48" s="10">
        <f>IF(P48="","",IFERROR(VLOOKUP(P48,'Lists'!$A$4:$B$7,2,FALSE),""))</f>
        <v/>
      </c>
    </row>
    <row r="49" ht="22" customHeight="1">
      <c r="A49" s="2" t="n"/>
      <c r="B49" s="3" t="n"/>
      <c r="C49" s="3" t="n"/>
      <c r="D49" s="3" t="n"/>
      <c r="E49" s="4" t="n"/>
      <c r="F49" s="2" t="n"/>
      <c r="G49" s="5" t="n"/>
      <c r="H49" s="3" t="n"/>
      <c r="I49" s="2" t="n"/>
      <c r="J49" s="31" t="n"/>
      <c r="K49" s="31" t="n"/>
      <c r="L49" s="32" t="n"/>
      <c r="M49" s="32" t="n"/>
      <c r="N49" s="11">
        <f>IF(J49="","",J49-TODAY())</f>
        <v/>
      </c>
      <c r="O49" s="11">
        <f>IF(K49="","",K49-TODAY())</f>
        <v/>
      </c>
      <c r="P49" s="12">
        <f>IF(N49="","",IF(N49&lt;0,"Overdue",IF(N49&lt;=14,"Due within 14 days",IF(N49&lt;=30,"Due within 30 days","Current"))))</f>
        <v/>
      </c>
      <c r="Q49" s="12">
        <f>IF(O49="","",IF(O49&lt;0,"Expired",IF(O49&lt;=14,"Due within 14 days",IF(O49&lt;=30,"Due within 30 days","Current"))))</f>
        <v/>
      </c>
      <c r="R49" s="13">
        <f>IF(A49="","",IF(OR(P49="Overdue",Q49="Expired"),"Arrange renewal immediately",IF(OR(P49&lt;&gt;"Current",Q49&lt;&gt;"Current"),"Schedule renewal","No action required")))</f>
        <v/>
      </c>
      <c r="S49" s="3" t="n"/>
      <c r="T49" s="13">
        <f>IF(P49="","",IFERROR(VLOOKUP(P49,'Lists'!$A$4:$B$7,2,FALSE),""))</f>
        <v/>
      </c>
    </row>
    <row r="50" ht="22" customHeight="1">
      <c r="A50" s="2" t="n"/>
      <c r="B50" s="3" t="n"/>
      <c r="C50" s="3" t="n"/>
      <c r="D50" s="3" t="n"/>
      <c r="E50" s="4" t="n"/>
      <c r="F50" s="2" t="n"/>
      <c r="G50" s="5" t="n"/>
      <c r="H50" s="3" t="n"/>
      <c r="I50" s="2" t="n"/>
      <c r="J50" s="31" t="n"/>
      <c r="K50" s="31" t="n"/>
      <c r="L50" s="32" t="n"/>
      <c r="M50" s="32" t="n"/>
      <c r="N50" s="8">
        <f>IF(J50="","",J50-TODAY())</f>
        <v/>
      </c>
      <c r="O50" s="8">
        <f>IF(K50="","",K50-TODAY())</f>
        <v/>
      </c>
      <c r="P50" s="9">
        <f>IF(N50="","",IF(N50&lt;0,"Overdue",IF(N50&lt;=14,"Due within 14 days",IF(N50&lt;=30,"Due within 30 days","Current"))))</f>
        <v/>
      </c>
      <c r="Q50" s="9">
        <f>IF(O50="","",IF(O50&lt;0,"Expired",IF(O50&lt;=14,"Due within 14 days",IF(O50&lt;=30,"Due within 30 days","Current"))))</f>
        <v/>
      </c>
      <c r="R50" s="10">
        <f>IF(A50="","",IF(OR(P50="Overdue",Q50="Expired"),"Arrange renewal immediately",IF(OR(P50&lt;&gt;"Current",Q50&lt;&gt;"Current"),"Schedule renewal","No action required")))</f>
        <v/>
      </c>
      <c r="S50" s="3" t="n"/>
      <c r="T50" s="10">
        <f>IF(P50="","",IFERROR(VLOOKUP(P50,'Lists'!$A$4:$B$7,2,FALSE),""))</f>
        <v/>
      </c>
    </row>
    <row r="51" ht="22" customHeight="1">
      <c r="A51" s="2" t="n"/>
      <c r="B51" s="3" t="n"/>
      <c r="C51" s="3" t="n"/>
      <c r="D51" s="3" t="n"/>
      <c r="E51" s="4" t="n"/>
      <c r="F51" s="2" t="n"/>
      <c r="G51" s="5" t="n"/>
      <c r="H51" s="3" t="n"/>
      <c r="I51" s="2" t="n"/>
      <c r="J51" s="31" t="n"/>
      <c r="K51" s="31" t="n"/>
      <c r="L51" s="32" t="n"/>
      <c r="M51" s="32" t="n"/>
      <c r="N51" s="11">
        <f>IF(J51="","",J51-TODAY())</f>
        <v/>
      </c>
      <c r="O51" s="11">
        <f>IF(K51="","",K51-TODAY())</f>
        <v/>
      </c>
      <c r="P51" s="12">
        <f>IF(N51="","",IF(N51&lt;0,"Overdue",IF(N51&lt;=14,"Due within 14 days",IF(N51&lt;=30,"Due within 30 days","Current"))))</f>
        <v/>
      </c>
      <c r="Q51" s="12">
        <f>IF(O51="","",IF(O51&lt;0,"Expired",IF(O51&lt;=14,"Due within 14 days",IF(O51&lt;=30,"Due within 30 days","Current"))))</f>
        <v/>
      </c>
      <c r="R51" s="13">
        <f>IF(A51="","",IF(OR(P51="Overdue",Q51="Expired"),"Arrange renewal immediately",IF(OR(P51&lt;&gt;"Current",Q51&lt;&gt;"Current"),"Schedule renewal","No action required")))</f>
        <v/>
      </c>
      <c r="S51" s="3" t="n"/>
      <c r="T51" s="13">
        <f>IF(P51="","",IFERROR(VLOOKUP(P51,'Lists'!$A$4:$B$7,2,FALSE),""))</f>
        <v/>
      </c>
    </row>
    <row r="52" ht="22" customHeight="1">
      <c r="A52" s="2" t="n"/>
      <c r="B52" s="3" t="n"/>
      <c r="C52" s="3" t="n"/>
      <c r="D52" s="3" t="n"/>
      <c r="E52" s="4" t="n"/>
      <c r="F52" s="2" t="n"/>
      <c r="G52" s="5" t="n"/>
      <c r="H52" s="3" t="n"/>
      <c r="I52" s="2" t="n"/>
      <c r="J52" s="31" t="n"/>
      <c r="K52" s="31" t="n"/>
      <c r="L52" s="32" t="n"/>
      <c r="M52" s="32" t="n"/>
      <c r="N52" s="8">
        <f>IF(J52="","",J52-TODAY())</f>
        <v/>
      </c>
      <c r="O52" s="8">
        <f>IF(K52="","",K52-TODAY())</f>
        <v/>
      </c>
      <c r="P52" s="9">
        <f>IF(N52="","",IF(N52&lt;0,"Overdue",IF(N52&lt;=14,"Due within 14 days",IF(N52&lt;=30,"Due within 30 days","Current"))))</f>
        <v/>
      </c>
      <c r="Q52" s="9">
        <f>IF(O52="","",IF(O52&lt;0,"Expired",IF(O52&lt;=14,"Due within 14 days",IF(O52&lt;=30,"Due within 30 days","Current"))))</f>
        <v/>
      </c>
      <c r="R52" s="10">
        <f>IF(A52="","",IF(OR(P52="Overdue",Q52="Expired"),"Arrange renewal immediately",IF(OR(P52&lt;&gt;"Current",Q52&lt;&gt;"Current"),"Schedule renewal","No action required")))</f>
        <v/>
      </c>
      <c r="S52" s="3" t="n"/>
      <c r="T52" s="10">
        <f>IF(P52="","",IFERROR(VLOOKUP(P52,'Lists'!$A$4:$B$7,2,FALSE),""))</f>
        <v/>
      </c>
    </row>
    <row r="53" ht="22" customHeight="1">
      <c r="A53" s="2" t="n"/>
      <c r="B53" s="3" t="n"/>
      <c r="C53" s="3" t="n"/>
      <c r="D53" s="3" t="n"/>
      <c r="E53" s="4" t="n"/>
      <c r="F53" s="2" t="n"/>
      <c r="G53" s="5" t="n"/>
      <c r="H53" s="3" t="n"/>
      <c r="I53" s="2" t="n"/>
      <c r="J53" s="31" t="n"/>
      <c r="K53" s="31" t="n"/>
      <c r="L53" s="32" t="n"/>
      <c r="M53" s="32" t="n"/>
      <c r="N53" s="11">
        <f>IF(J53="","",J53-TODAY())</f>
        <v/>
      </c>
      <c r="O53" s="11">
        <f>IF(K53="","",K53-TODAY())</f>
        <v/>
      </c>
      <c r="P53" s="12">
        <f>IF(N53="","",IF(N53&lt;0,"Overdue",IF(N53&lt;=14,"Due within 14 days",IF(N53&lt;=30,"Due within 30 days","Current"))))</f>
        <v/>
      </c>
      <c r="Q53" s="12">
        <f>IF(O53="","",IF(O53&lt;0,"Expired",IF(O53&lt;=14,"Due within 14 days",IF(O53&lt;=30,"Due within 30 days","Current"))))</f>
        <v/>
      </c>
      <c r="R53" s="13">
        <f>IF(A53="","",IF(OR(P53="Overdue",Q53="Expired"),"Arrange renewal immediately",IF(OR(P53&lt;&gt;"Current",Q53&lt;&gt;"Current"),"Schedule renewal","No action required")))</f>
        <v/>
      </c>
      <c r="S53" s="3" t="n"/>
      <c r="T53" s="13">
        <f>IF(P53="","",IFERROR(VLOOKUP(P53,'Lists'!$A$4:$B$7,2,FALSE),""))</f>
        <v/>
      </c>
    </row>
    <row r="54" ht="22" customHeight="1">
      <c r="A54" s="2" t="n"/>
      <c r="B54" s="3" t="n"/>
      <c r="C54" s="3" t="n"/>
      <c r="D54" s="3" t="n"/>
      <c r="E54" s="4" t="n"/>
      <c r="F54" s="2" t="n"/>
      <c r="G54" s="5" t="n"/>
      <c r="H54" s="3" t="n"/>
      <c r="I54" s="2" t="n"/>
      <c r="J54" s="31" t="n"/>
      <c r="K54" s="31" t="n"/>
      <c r="L54" s="32" t="n"/>
      <c r="M54" s="32" t="n"/>
      <c r="N54" s="8">
        <f>IF(J54="","",J54-TODAY())</f>
        <v/>
      </c>
      <c r="O54" s="8">
        <f>IF(K54="","",K54-TODAY())</f>
        <v/>
      </c>
      <c r="P54" s="9">
        <f>IF(N54="","",IF(N54&lt;0,"Overdue",IF(N54&lt;=14,"Due within 14 days",IF(N54&lt;=30,"Due within 30 days","Current"))))</f>
        <v/>
      </c>
      <c r="Q54" s="9">
        <f>IF(O54="","",IF(O54&lt;0,"Expired",IF(O54&lt;=14,"Due within 14 days",IF(O54&lt;=30,"Due within 30 days","Current"))))</f>
        <v/>
      </c>
      <c r="R54" s="10">
        <f>IF(A54="","",IF(OR(P54="Overdue",Q54="Expired"),"Arrange renewal immediately",IF(OR(P54&lt;&gt;"Current",Q54&lt;&gt;"Current"),"Schedule renewal","No action required")))</f>
        <v/>
      </c>
      <c r="S54" s="3" t="n"/>
      <c r="T54" s="10">
        <f>IF(P54="","",IFERROR(VLOOKUP(P54,'Lists'!$A$4:$B$7,2,FALSE),""))</f>
        <v/>
      </c>
    </row>
    <row r="55" ht="22" customHeight="1">
      <c r="A55" s="2" t="n"/>
      <c r="B55" s="3" t="n"/>
      <c r="C55" s="3" t="n"/>
      <c r="D55" s="3" t="n"/>
      <c r="E55" s="4" t="n"/>
      <c r="F55" s="2" t="n"/>
      <c r="G55" s="5" t="n"/>
      <c r="H55" s="3" t="n"/>
      <c r="I55" s="2" t="n"/>
      <c r="J55" s="31" t="n"/>
      <c r="K55" s="31" t="n"/>
      <c r="L55" s="32" t="n"/>
      <c r="M55" s="32" t="n"/>
      <c r="N55" s="11">
        <f>IF(J55="","",J55-TODAY())</f>
        <v/>
      </c>
      <c r="O55" s="11">
        <f>IF(K55="","",K55-TODAY())</f>
        <v/>
      </c>
      <c r="P55" s="12">
        <f>IF(N55="","",IF(N55&lt;0,"Overdue",IF(N55&lt;=14,"Due within 14 days",IF(N55&lt;=30,"Due within 30 days","Current"))))</f>
        <v/>
      </c>
      <c r="Q55" s="12">
        <f>IF(O55="","",IF(O55&lt;0,"Expired",IF(O55&lt;=14,"Due within 14 days",IF(O55&lt;=30,"Due within 30 days","Current"))))</f>
        <v/>
      </c>
      <c r="R55" s="13">
        <f>IF(A55="","",IF(OR(P55="Overdue",Q55="Expired"),"Arrange renewal immediately",IF(OR(P55&lt;&gt;"Current",Q55&lt;&gt;"Current"),"Schedule renewal","No action required")))</f>
        <v/>
      </c>
      <c r="S55" s="3" t="n"/>
      <c r="T55" s="13">
        <f>IF(P55="","",IFERROR(VLOOKUP(P55,'Lists'!$A$4:$B$7,2,FALSE),""))</f>
        <v/>
      </c>
    </row>
    <row r="56" ht="22" customHeight="1">
      <c r="A56" s="2" t="n"/>
      <c r="B56" s="3" t="n"/>
      <c r="C56" s="3" t="n"/>
      <c r="D56" s="3" t="n"/>
      <c r="E56" s="4" t="n"/>
      <c r="F56" s="2" t="n"/>
      <c r="G56" s="5" t="n"/>
      <c r="H56" s="3" t="n"/>
      <c r="I56" s="2" t="n"/>
      <c r="J56" s="31" t="n"/>
      <c r="K56" s="31" t="n"/>
      <c r="L56" s="32" t="n"/>
      <c r="M56" s="32" t="n"/>
      <c r="N56" s="8">
        <f>IF(J56="","",J56-TODAY())</f>
        <v/>
      </c>
      <c r="O56" s="8">
        <f>IF(K56="","",K56-TODAY())</f>
        <v/>
      </c>
      <c r="P56" s="9">
        <f>IF(N56="","",IF(N56&lt;0,"Overdue",IF(N56&lt;=14,"Due within 14 days",IF(N56&lt;=30,"Due within 30 days","Current"))))</f>
        <v/>
      </c>
      <c r="Q56" s="9">
        <f>IF(O56="","",IF(O56&lt;0,"Expired",IF(O56&lt;=14,"Due within 14 days",IF(O56&lt;=30,"Due within 30 days","Current"))))</f>
        <v/>
      </c>
      <c r="R56" s="10">
        <f>IF(A56="","",IF(OR(P56="Overdue",Q56="Expired"),"Arrange renewal immediately",IF(OR(P56&lt;&gt;"Current",Q56&lt;&gt;"Current"),"Schedule renewal","No action required")))</f>
        <v/>
      </c>
      <c r="S56" s="3" t="n"/>
      <c r="T56" s="10">
        <f>IF(P56="","",IFERROR(VLOOKUP(P56,'Lists'!$A$4:$B$7,2,FALSE),""))</f>
        <v/>
      </c>
    </row>
    <row r="57" ht="22" customHeight="1">
      <c r="A57" s="2" t="n"/>
      <c r="B57" s="3" t="n"/>
      <c r="C57" s="3" t="n"/>
      <c r="D57" s="3" t="n"/>
      <c r="E57" s="4" t="n"/>
      <c r="F57" s="2" t="n"/>
      <c r="G57" s="5" t="n"/>
      <c r="H57" s="3" t="n"/>
      <c r="I57" s="2" t="n"/>
      <c r="J57" s="31" t="n"/>
      <c r="K57" s="31" t="n"/>
      <c r="L57" s="32" t="n"/>
      <c r="M57" s="32" t="n"/>
      <c r="N57" s="11">
        <f>IF(J57="","",J57-TODAY())</f>
        <v/>
      </c>
      <c r="O57" s="11">
        <f>IF(K57="","",K57-TODAY())</f>
        <v/>
      </c>
      <c r="P57" s="12">
        <f>IF(N57="","",IF(N57&lt;0,"Overdue",IF(N57&lt;=14,"Due within 14 days",IF(N57&lt;=30,"Due within 30 days","Current"))))</f>
        <v/>
      </c>
      <c r="Q57" s="12">
        <f>IF(O57="","",IF(O57&lt;0,"Expired",IF(O57&lt;=14,"Due within 14 days",IF(O57&lt;=30,"Due within 30 days","Current"))))</f>
        <v/>
      </c>
      <c r="R57" s="13">
        <f>IF(A57="","",IF(OR(P57="Overdue",Q57="Expired"),"Arrange renewal immediately",IF(OR(P57&lt;&gt;"Current",Q57&lt;&gt;"Current"),"Schedule renewal","No action required")))</f>
        <v/>
      </c>
      <c r="S57" s="3" t="n"/>
      <c r="T57" s="13">
        <f>IF(P57="","",IFERROR(VLOOKUP(P57,'Lists'!$A$4:$B$7,2,FALSE),""))</f>
        <v/>
      </c>
    </row>
    <row r="58" ht="22" customHeight="1">
      <c r="A58" s="2" t="n"/>
      <c r="B58" s="3" t="n"/>
      <c r="C58" s="3" t="n"/>
      <c r="D58" s="3" t="n"/>
      <c r="E58" s="4" t="n"/>
      <c r="F58" s="2" t="n"/>
      <c r="G58" s="5" t="n"/>
      <c r="H58" s="3" t="n"/>
      <c r="I58" s="2" t="n"/>
      <c r="J58" s="31" t="n"/>
      <c r="K58" s="31" t="n"/>
      <c r="L58" s="32" t="n"/>
      <c r="M58" s="32" t="n"/>
      <c r="N58" s="8">
        <f>IF(J58="","",J58-TODAY())</f>
        <v/>
      </c>
      <c r="O58" s="8">
        <f>IF(K58="","",K58-TODAY())</f>
        <v/>
      </c>
      <c r="P58" s="9">
        <f>IF(N58="","",IF(N58&lt;0,"Overdue",IF(N58&lt;=14,"Due within 14 days",IF(N58&lt;=30,"Due within 30 days","Current"))))</f>
        <v/>
      </c>
      <c r="Q58" s="9">
        <f>IF(O58="","",IF(O58&lt;0,"Expired",IF(O58&lt;=14,"Due within 14 days",IF(O58&lt;=30,"Due within 30 days","Current"))))</f>
        <v/>
      </c>
      <c r="R58" s="10">
        <f>IF(A58="","",IF(OR(P58="Overdue",Q58="Expired"),"Arrange renewal immediately",IF(OR(P58&lt;&gt;"Current",Q58&lt;&gt;"Current"),"Schedule renewal","No action required")))</f>
        <v/>
      </c>
      <c r="S58" s="3" t="n"/>
      <c r="T58" s="10">
        <f>IF(P58="","",IFERROR(VLOOKUP(P58,'Lists'!$A$4:$B$7,2,FALSE),""))</f>
        <v/>
      </c>
    </row>
    <row r="59" ht="22" customHeight="1">
      <c r="A59" s="2" t="n"/>
      <c r="B59" s="3" t="n"/>
      <c r="C59" s="3" t="n"/>
      <c r="D59" s="3" t="n"/>
      <c r="E59" s="4" t="n"/>
      <c r="F59" s="2" t="n"/>
      <c r="G59" s="5" t="n"/>
      <c r="H59" s="3" t="n"/>
      <c r="I59" s="2" t="n"/>
      <c r="J59" s="31" t="n"/>
      <c r="K59" s="31" t="n"/>
      <c r="L59" s="32" t="n"/>
      <c r="M59" s="32" t="n"/>
      <c r="N59" s="11">
        <f>IF(J59="","",J59-TODAY())</f>
        <v/>
      </c>
      <c r="O59" s="11">
        <f>IF(K59="","",K59-TODAY())</f>
        <v/>
      </c>
      <c r="P59" s="12">
        <f>IF(N59="","",IF(N59&lt;0,"Overdue",IF(N59&lt;=14,"Due within 14 days",IF(N59&lt;=30,"Due within 30 days","Current"))))</f>
        <v/>
      </c>
      <c r="Q59" s="12">
        <f>IF(O59="","",IF(O59&lt;0,"Expired",IF(O59&lt;=14,"Due within 14 days",IF(O59&lt;=30,"Due within 30 days","Current"))))</f>
        <v/>
      </c>
      <c r="R59" s="13">
        <f>IF(A59="","",IF(OR(P59="Overdue",Q59="Expired"),"Arrange renewal immediately",IF(OR(P59&lt;&gt;"Current",Q59&lt;&gt;"Current"),"Schedule renewal","No action required")))</f>
        <v/>
      </c>
      <c r="S59" s="3" t="n"/>
      <c r="T59" s="13">
        <f>IF(P59="","",IFERROR(VLOOKUP(P59,'Lists'!$A$4:$B$7,2,FALSE),""))</f>
        <v/>
      </c>
    </row>
    <row r="60" ht="22" customHeight="1">
      <c r="A60" s="2" t="n"/>
      <c r="B60" s="3" t="n"/>
      <c r="C60" s="3" t="n"/>
      <c r="D60" s="3" t="n"/>
      <c r="E60" s="4" t="n"/>
      <c r="F60" s="2" t="n"/>
      <c r="G60" s="5" t="n"/>
      <c r="H60" s="3" t="n"/>
      <c r="I60" s="2" t="n"/>
      <c r="J60" s="31" t="n"/>
      <c r="K60" s="31" t="n"/>
      <c r="L60" s="32" t="n"/>
      <c r="M60" s="32" t="n"/>
      <c r="N60" s="8">
        <f>IF(J60="","",J60-TODAY())</f>
        <v/>
      </c>
      <c r="O60" s="8">
        <f>IF(K60="","",K60-TODAY())</f>
        <v/>
      </c>
      <c r="P60" s="9">
        <f>IF(N60="","",IF(N60&lt;0,"Overdue",IF(N60&lt;=14,"Due within 14 days",IF(N60&lt;=30,"Due within 30 days","Current"))))</f>
        <v/>
      </c>
      <c r="Q60" s="9">
        <f>IF(O60="","",IF(O60&lt;0,"Expired",IF(O60&lt;=14,"Due within 14 days",IF(O60&lt;=30,"Due within 30 days","Current"))))</f>
        <v/>
      </c>
      <c r="R60" s="10">
        <f>IF(A60="","",IF(OR(P60="Overdue",Q60="Expired"),"Arrange renewal immediately",IF(OR(P60&lt;&gt;"Current",Q60&lt;&gt;"Current"),"Schedule renewal","No action required")))</f>
        <v/>
      </c>
      <c r="S60" s="3" t="n"/>
      <c r="T60" s="10">
        <f>IF(P60="","",IFERROR(VLOOKUP(P60,'Lists'!$A$4:$B$7,2,FALSE),""))</f>
        <v/>
      </c>
    </row>
    <row r="61" ht="22" customHeight="1">
      <c r="A61" s="2" t="n"/>
      <c r="B61" s="3" t="n"/>
      <c r="C61" s="3" t="n"/>
      <c r="D61" s="3" t="n"/>
      <c r="E61" s="4" t="n"/>
      <c r="F61" s="2" t="n"/>
      <c r="G61" s="5" t="n"/>
      <c r="H61" s="3" t="n"/>
      <c r="I61" s="2" t="n"/>
      <c r="J61" s="31" t="n"/>
      <c r="K61" s="31" t="n"/>
      <c r="L61" s="32" t="n"/>
      <c r="M61" s="32" t="n"/>
      <c r="N61" s="11">
        <f>IF(J61="","",J61-TODAY())</f>
        <v/>
      </c>
      <c r="O61" s="11">
        <f>IF(K61="","",K61-TODAY())</f>
        <v/>
      </c>
      <c r="P61" s="12">
        <f>IF(N61="","",IF(N61&lt;0,"Overdue",IF(N61&lt;=14,"Due within 14 days",IF(N61&lt;=30,"Due within 30 days","Current"))))</f>
        <v/>
      </c>
      <c r="Q61" s="12">
        <f>IF(O61="","",IF(O61&lt;0,"Expired",IF(O61&lt;=14,"Due within 14 days",IF(O61&lt;=30,"Due within 30 days","Current"))))</f>
        <v/>
      </c>
      <c r="R61" s="13">
        <f>IF(A61="","",IF(OR(P61="Overdue",Q61="Expired"),"Arrange renewal immediately",IF(OR(P61&lt;&gt;"Current",Q61&lt;&gt;"Current"),"Schedule renewal","No action required")))</f>
        <v/>
      </c>
      <c r="S61" s="3" t="n"/>
      <c r="T61" s="13">
        <f>IF(P61="","",IFERROR(VLOOKUP(P61,'Lists'!$A$4:$B$7,2,FALSE),""))</f>
        <v/>
      </c>
    </row>
    <row r="62" ht="22" customHeight="1">
      <c r="A62" s="2" t="n"/>
      <c r="B62" s="3" t="n"/>
      <c r="C62" s="3" t="n"/>
      <c r="D62" s="3" t="n"/>
      <c r="E62" s="4" t="n"/>
      <c r="F62" s="2" t="n"/>
      <c r="G62" s="5" t="n"/>
      <c r="H62" s="3" t="n"/>
      <c r="I62" s="2" t="n"/>
      <c r="J62" s="31" t="n"/>
      <c r="K62" s="31" t="n"/>
      <c r="L62" s="32" t="n"/>
      <c r="M62" s="32" t="n"/>
      <c r="N62" s="8">
        <f>IF(J62="","",J62-TODAY())</f>
        <v/>
      </c>
      <c r="O62" s="8">
        <f>IF(K62="","",K62-TODAY())</f>
        <v/>
      </c>
      <c r="P62" s="9">
        <f>IF(N62="","",IF(N62&lt;0,"Overdue",IF(N62&lt;=14,"Due within 14 days",IF(N62&lt;=30,"Due within 30 days","Current"))))</f>
        <v/>
      </c>
      <c r="Q62" s="9">
        <f>IF(O62="","",IF(O62&lt;0,"Expired",IF(O62&lt;=14,"Due within 14 days",IF(O62&lt;=30,"Due within 30 days","Current"))))</f>
        <v/>
      </c>
      <c r="R62" s="10">
        <f>IF(A62="","",IF(OR(P62="Overdue",Q62="Expired"),"Arrange renewal immediately",IF(OR(P62&lt;&gt;"Current",Q62&lt;&gt;"Current"),"Schedule renewal","No action required")))</f>
        <v/>
      </c>
      <c r="S62" s="3" t="n"/>
      <c r="T62" s="10">
        <f>IF(P62="","",IFERROR(VLOOKUP(P62,'Lists'!$A$4:$B$7,2,FALSE),""))</f>
        <v/>
      </c>
    </row>
    <row r="63" ht="22" customHeight="1">
      <c r="A63" s="2" t="n"/>
      <c r="B63" s="3" t="n"/>
      <c r="C63" s="3" t="n"/>
      <c r="D63" s="3" t="n"/>
      <c r="E63" s="4" t="n"/>
      <c r="F63" s="2" t="n"/>
      <c r="G63" s="5" t="n"/>
      <c r="H63" s="3" t="n"/>
      <c r="I63" s="2" t="n"/>
      <c r="J63" s="31" t="n"/>
      <c r="K63" s="31" t="n"/>
      <c r="L63" s="32" t="n"/>
      <c r="M63" s="32" t="n"/>
      <c r="N63" s="11">
        <f>IF(J63="","",J63-TODAY())</f>
        <v/>
      </c>
      <c r="O63" s="11">
        <f>IF(K63="","",K63-TODAY())</f>
        <v/>
      </c>
      <c r="P63" s="12">
        <f>IF(N63="","",IF(N63&lt;0,"Overdue",IF(N63&lt;=14,"Due within 14 days",IF(N63&lt;=30,"Due within 30 days","Current"))))</f>
        <v/>
      </c>
      <c r="Q63" s="12">
        <f>IF(O63="","",IF(O63&lt;0,"Expired",IF(O63&lt;=14,"Due within 14 days",IF(O63&lt;=30,"Due within 30 days","Current"))))</f>
        <v/>
      </c>
      <c r="R63" s="13">
        <f>IF(A63="","",IF(OR(P63="Overdue",Q63="Expired"),"Arrange renewal immediately",IF(OR(P63&lt;&gt;"Current",Q63&lt;&gt;"Current"),"Schedule renewal","No action required")))</f>
        <v/>
      </c>
      <c r="S63" s="3" t="n"/>
      <c r="T63" s="13">
        <f>IF(P63="","",IFERROR(VLOOKUP(P63,'Lists'!$A$4:$B$7,2,FALSE),""))</f>
        <v/>
      </c>
    </row>
    <row r="64" ht="22" customHeight="1">
      <c r="A64" s="2" t="n"/>
      <c r="B64" s="3" t="n"/>
      <c r="C64" s="3" t="n"/>
      <c r="D64" s="3" t="n"/>
      <c r="E64" s="4" t="n"/>
      <c r="F64" s="2" t="n"/>
      <c r="G64" s="5" t="n"/>
      <c r="H64" s="3" t="n"/>
      <c r="I64" s="2" t="n"/>
      <c r="J64" s="31" t="n"/>
      <c r="K64" s="31" t="n"/>
      <c r="L64" s="32" t="n"/>
      <c r="M64" s="32" t="n"/>
      <c r="N64" s="8">
        <f>IF(J64="","",J64-TODAY())</f>
        <v/>
      </c>
      <c r="O64" s="8">
        <f>IF(K64="","",K64-TODAY())</f>
        <v/>
      </c>
      <c r="P64" s="9">
        <f>IF(N64="","",IF(N64&lt;0,"Overdue",IF(N64&lt;=14,"Due within 14 days",IF(N64&lt;=30,"Due within 30 days","Current"))))</f>
        <v/>
      </c>
      <c r="Q64" s="9">
        <f>IF(O64="","",IF(O64&lt;0,"Expired",IF(O64&lt;=14,"Due within 14 days",IF(O64&lt;=30,"Due within 30 days","Current"))))</f>
        <v/>
      </c>
      <c r="R64" s="10">
        <f>IF(A64="","",IF(OR(P64="Overdue",Q64="Expired"),"Arrange renewal immediately",IF(OR(P64&lt;&gt;"Current",Q64&lt;&gt;"Current"),"Schedule renewal","No action required")))</f>
        <v/>
      </c>
      <c r="S64" s="3" t="n"/>
      <c r="T64" s="10">
        <f>IF(P64="","",IFERROR(VLOOKUP(P64,'Lists'!$A$4:$B$7,2,FALSE),""))</f>
        <v/>
      </c>
    </row>
    <row r="65" ht="22" customHeight="1">
      <c r="A65" s="2" t="n"/>
      <c r="B65" s="3" t="n"/>
      <c r="C65" s="3" t="n"/>
      <c r="D65" s="3" t="n"/>
      <c r="E65" s="4" t="n"/>
      <c r="F65" s="2" t="n"/>
      <c r="G65" s="5" t="n"/>
      <c r="H65" s="3" t="n"/>
      <c r="I65" s="2" t="n"/>
      <c r="J65" s="31" t="n"/>
      <c r="K65" s="31" t="n"/>
      <c r="L65" s="32" t="n"/>
      <c r="M65" s="32" t="n"/>
      <c r="N65" s="11">
        <f>IF(J65="","",J65-TODAY())</f>
        <v/>
      </c>
      <c r="O65" s="11">
        <f>IF(K65="","",K65-TODAY())</f>
        <v/>
      </c>
      <c r="P65" s="12">
        <f>IF(N65="","",IF(N65&lt;0,"Overdue",IF(N65&lt;=14,"Due within 14 days",IF(N65&lt;=30,"Due within 30 days","Current"))))</f>
        <v/>
      </c>
      <c r="Q65" s="12">
        <f>IF(O65="","",IF(O65&lt;0,"Expired",IF(O65&lt;=14,"Due within 14 days",IF(O65&lt;=30,"Due within 30 days","Current"))))</f>
        <v/>
      </c>
      <c r="R65" s="13">
        <f>IF(A65="","",IF(OR(P65="Overdue",Q65="Expired"),"Arrange renewal immediately",IF(OR(P65&lt;&gt;"Current",Q65&lt;&gt;"Current"),"Schedule renewal","No action required")))</f>
        <v/>
      </c>
      <c r="S65" s="3" t="n"/>
      <c r="T65" s="13">
        <f>IF(P65="","",IFERROR(VLOOKUP(P65,'Lists'!$A$4:$B$7,2,FALSE),""))</f>
        <v/>
      </c>
    </row>
    <row r="66" ht="22" customHeight="1">
      <c r="A66" s="2" t="n"/>
      <c r="B66" s="3" t="n"/>
      <c r="C66" s="3" t="n"/>
      <c r="D66" s="3" t="n"/>
      <c r="E66" s="4" t="n"/>
      <c r="F66" s="2" t="n"/>
      <c r="G66" s="5" t="n"/>
      <c r="H66" s="3" t="n"/>
      <c r="I66" s="2" t="n"/>
      <c r="J66" s="31" t="n"/>
      <c r="K66" s="31" t="n"/>
      <c r="L66" s="32" t="n"/>
      <c r="M66" s="32" t="n"/>
      <c r="N66" s="8">
        <f>IF(J66="","",J66-TODAY())</f>
        <v/>
      </c>
      <c r="O66" s="8">
        <f>IF(K66="","",K66-TODAY())</f>
        <v/>
      </c>
      <c r="P66" s="9">
        <f>IF(N66="","",IF(N66&lt;0,"Overdue",IF(N66&lt;=14,"Due within 14 days",IF(N66&lt;=30,"Due within 30 days","Current"))))</f>
        <v/>
      </c>
      <c r="Q66" s="9">
        <f>IF(O66="","",IF(O66&lt;0,"Expired",IF(O66&lt;=14,"Due within 14 days",IF(O66&lt;=30,"Due within 30 days","Current"))))</f>
        <v/>
      </c>
      <c r="R66" s="10">
        <f>IF(A66="","",IF(OR(P66="Overdue",Q66="Expired"),"Arrange renewal immediately",IF(OR(P66&lt;&gt;"Current",Q66&lt;&gt;"Current"),"Schedule renewal","No action required")))</f>
        <v/>
      </c>
      <c r="S66" s="3" t="n"/>
      <c r="T66" s="10">
        <f>IF(P66="","",IFERROR(VLOOKUP(P66,'Lists'!$A$4:$B$7,2,FALSE),""))</f>
        <v/>
      </c>
    </row>
    <row r="67" ht="22" customHeight="1">
      <c r="A67" s="2" t="n"/>
      <c r="B67" s="3" t="n"/>
      <c r="C67" s="3" t="n"/>
      <c r="D67" s="3" t="n"/>
      <c r="E67" s="4" t="n"/>
      <c r="F67" s="2" t="n"/>
      <c r="G67" s="5" t="n"/>
      <c r="H67" s="3" t="n"/>
      <c r="I67" s="2" t="n"/>
      <c r="J67" s="31" t="n"/>
      <c r="K67" s="31" t="n"/>
      <c r="L67" s="32" t="n"/>
      <c r="M67" s="32" t="n"/>
      <c r="N67" s="11">
        <f>IF(J67="","",J67-TODAY())</f>
        <v/>
      </c>
      <c r="O67" s="11">
        <f>IF(K67="","",K67-TODAY())</f>
        <v/>
      </c>
      <c r="P67" s="12">
        <f>IF(N67="","",IF(N67&lt;0,"Overdue",IF(N67&lt;=14,"Due within 14 days",IF(N67&lt;=30,"Due within 30 days","Current"))))</f>
        <v/>
      </c>
      <c r="Q67" s="12">
        <f>IF(O67="","",IF(O67&lt;0,"Expired",IF(O67&lt;=14,"Due within 14 days",IF(O67&lt;=30,"Due within 30 days","Current"))))</f>
        <v/>
      </c>
      <c r="R67" s="13">
        <f>IF(A67="","",IF(OR(P67="Overdue",Q67="Expired"),"Arrange renewal immediately",IF(OR(P67&lt;&gt;"Current",Q67&lt;&gt;"Current"),"Schedule renewal","No action required")))</f>
        <v/>
      </c>
      <c r="S67" s="3" t="n"/>
      <c r="T67" s="13">
        <f>IF(P67="","",IFERROR(VLOOKUP(P67,'Lists'!$A$4:$B$7,2,FALSE),""))</f>
        <v/>
      </c>
    </row>
    <row r="68" ht="22" customHeight="1">
      <c r="A68" s="2" t="n"/>
      <c r="B68" s="3" t="n"/>
      <c r="C68" s="3" t="n"/>
      <c r="D68" s="3" t="n"/>
      <c r="E68" s="4" t="n"/>
      <c r="F68" s="2" t="n"/>
      <c r="G68" s="5" t="n"/>
      <c r="H68" s="3" t="n"/>
      <c r="I68" s="2" t="n"/>
      <c r="J68" s="31" t="n"/>
      <c r="K68" s="31" t="n"/>
      <c r="L68" s="32" t="n"/>
      <c r="M68" s="32" t="n"/>
      <c r="N68" s="8">
        <f>IF(J68="","",J68-TODAY())</f>
        <v/>
      </c>
      <c r="O68" s="8">
        <f>IF(K68="","",K68-TODAY())</f>
        <v/>
      </c>
      <c r="P68" s="9">
        <f>IF(N68="","",IF(N68&lt;0,"Overdue",IF(N68&lt;=14,"Due within 14 days",IF(N68&lt;=30,"Due within 30 days","Current"))))</f>
        <v/>
      </c>
      <c r="Q68" s="9">
        <f>IF(O68="","",IF(O68&lt;0,"Expired",IF(O68&lt;=14,"Due within 14 days",IF(O68&lt;=30,"Due within 30 days","Current"))))</f>
        <v/>
      </c>
      <c r="R68" s="10">
        <f>IF(A68="","",IF(OR(P68="Overdue",Q68="Expired"),"Arrange renewal immediately",IF(OR(P68&lt;&gt;"Current",Q68&lt;&gt;"Current"),"Schedule renewal","No action required")))</f>
        <v/>
      </c>
      <c r="S68" s="3" t="n"/>
      <c r="T68" s="10">
        <f>IF(P68="","",IFERROR(VLOOKUP(P68,'Lists'!$A$4:$B$7,2,FALSE),""))</f>
        <v/>
      </c>
    </row>
    <row r="69" ht="22" customHeight="1">
      <c r="A69" s="2" t="n"/>
      <c r="B69" s="3" t="n"/>
      <c r="C69" s="3" t="n"/>
      <c r="D69" s="3" t="n"/>
      <c r="E69" s="4" t="n"/>
      <c r="F69" s="2" t="n"/>
      <c r="G69" s="5" t="n"/>
      <c r="H69" s="3" t="n"/>
      <c r="I69" s="2" t="n"/>
      <c r="J69" s="31" t="n"/>
      <c r="K69" s="31" t="n"/>
      <c r="L69" s="32" t="n"/>
      <c r="M69" s="32" t="n"/>
      <c r="N69" s="11">
        <f>IF(J69="","",J69-TODAY())</f>
        <v/>
      </c>
      <c r="O69" s="11">
        <f>IF(K69="","",K69-TODAY())</f>
        <v/>
      </c>
      <c r="P69" s="12">
        <f>IF(N69="","",IF(N69&lt;0,"Overdue",IF(N69&lt;=14,"Due within 14 days",IF(N69&lt;=30,"Due within 30 days","Current"))))</f>
        <v/>
      </c>
      <c r="Q69" s="12">
        <f>IF(O69="","",IF(O69&lt;0,"Expired",IF(O69&lt;=14,"Due within 14 days",IF(O69&lt;=30,"Due within 30 days","Current"))))</f>
        <v/>
      </c>
      <c r="R69" s="13">
        <f>IF(A69="","",IF(OR(P69="Overdue",Q69="Expired"),"Arrange renewal immediately",IF(OR(P69&lt;&gt;"Current",Q69&lt;&gt;"Current"),"Schedule renewal","No action required")))</f>
        <v/>
      </c>
      <c r="S69" s="3" t="n"/>
      <c r="T69" s="13">
        <f>IF(P69="","",IFERROR(VLOOKUP(P69,'Lists'!$A$4:$B$7,2,FALSE),""))</f>
        <v/>
      </c>
    </row>
    <row r="70" ht="22" customHeight="1">
      <c r="A70" s="2" t="n"/>
      <c r="B70" s="3" t="n"/>
      <c r="C70" s="3" t="n"/>
      <c r="D70" s="3" t="n"/>
      <c r="E70" s="4" t="n"/>
      <c r="F70" s="2" t="n"/>
      <c r="G70" s="5" t="n"/>
      <c r="H70" s="3" t="n"/>
      <c r="I70" s="2" t="n"/>
      <c r="J70" s="31" t="n"/>
      <c r="K70" s="31" t="n"/>
      <c r="L70" s="32" t="n"/>
      <c r="M70" s="32" t="n"/>
      <c r="N70" s="8">
        <f>IF(J70="","",J70-TODAY())</f>
        <v/>
      </c>
      <c r="O70" s="8">
        <f>IF(K70="","",K70-TODAY())</f>
        <v/>
      </c>
      <c r="P70" s="9">
        <f>IF(N70="","",IF(N70&lt;0,"Overdue",IF(N70&lt;=14,"Due within 14 days",IF(N70&lt;=30,"Due within 30 days","Current"))))</f>
        <v/>
      </c>
      <c r="Q70" s="9">
        <f>IF(O70="","",IF(O70&lt;0,"Expired",IF(O70&lt;=14,"Due within 14 days",IF(O70&lt;=30,"Due within 30 days","Current"))))</f>
        <v/>
      </c>
      <c r="R70" s="10">
        <f>IF(A70="","",IF(OR(P70="Overdue",Q70="Expired"),"Arrange renewal immediately",IF(OR(P70&lt;&gt;"Current",Q70&lt;&gt;"Current"),"Schedule renewal","No action required")))</f>
        <v/>
      </c>
      <c r="S70" s="3" t="n"/>
      <c r="T70" s="10">
        <f>IF(P70="","",IFERROR(VLOOKUP(P70,'Lists'!$A$4:$B$7,2,FALSE),""))</f>
        <v/>
      </c>
    </row>
    <row r="71" ht="22" customHeight="1">
      <c r="A71" s="2" t="n"/>
      <c r="B71" s="3" t="n"/>
      <c r="C71" s="3" t="n"/>
      <c r="D71" s="3" t="n"/>
      <c r="E71" s="4" t="n"/>
      <c r="F71" s="2" t="n"/>
      <c r="G71" s="5" t="n"/>
      <c r="H71" s="3" t="n"/>
      <c r="I71" s="2" t="n"/>
      <c r="J71" s="31" t="n"/>
      <c r="K71" s="31" t="n"/>
      <c r="L71" s="32" t="n"/>
      <c r="M71" s="32" t="n"/>
      <c r="N71" s="11">
        <f>IF(J71="","",J71-TODAY())</f>
        <v/>
      </c>
      <c r="O71" s="11">
        <f>IF(K71="","",K71-TODAY())</f>
        <v/>
      </c>
      <c r="P71" s="12">
        <f>IF(N71="","",IF(N71&lt;0,"Overdue",IF(N71&lt;=14,"Due within 14 days",IF(N71&lt;=30,"Due within 30 days","Current"))))</f>
        <v/>
      </c>
      <c r="Q71" s="12">
        <f>IF(O71="","",IF(O71&lt;0,"Expired",IF(O71&lt;=14,"Due within 14 days",IF(O71&lt;=30,"Due within 30 days","Current"))))</f>
        <v/>
      </c>
      <c r="R71" s="13">
        <f>IF(A71="","",IF(OR(P71="Overdue",Q71="Expired"),"Arrange renewal immediately",IF(OR(P71&lt;&gt;"Current",Q71&lt;&gt;"Current"),"Schedule renewal","No action required")))</f>
        <v/>
      </c>
      <c r="S71" s="3" t="n"/>
      <c r="T71" s="13">
        <f>IF(P71="","",IFERROR(VLOOKUP(P71,'Lists'!$A$4:$B$7,2,FALSE),""))</f>
        <v/>
      </c>
    </row>
    <row r="72" ht="22" customHeight="1">
      <c r="A72" s="2" t="n"/>
      <c r="B72" s="3" t="n"/>
      <c r="C72" s="3" t="n"/>
      <c r="D72" s="3" t="n"/>
      <c r="E72" s="4" t="n"/>
      <c r="F72" s="2" t="n"/>
      <c r="G72" s="5" t="n"/>
      <c r="H72" s="3" t="n"/>
      <c r="I72" s="2" t="n"/>
      <c r="J72" s="31" t="n"/>
      <c r="K72" s="31" t="n"/>
      <c r="L72" s="32" t="n"/>
      <c r="M72" s="32" t="n"/>
      <c r="N72" s="8">
        <f>IF(J72="","",J72-TODAY())</f>
        <v/>
      </c>
      <c r="O72" s="8">
        <f>IF(K72="","",K72-TODAY())</f>
        <v/>
      </c>
      <c r="P72" s="9">
        <f>IF(N72="","",IF(N72&lt;0,"Overdue",IF(N72&lt;=14,"Due within 14 days",IF(N72&lt;=30,"Due within 30 days","Current"))))</f>
        <v/>
      </c>
      <c r="Q72" s="9">
        <f>IF(O72="","",IF(O72&lt;0,"Expired",IF(O72&lt;=14,"Due within 14 days",IF(O72&lt;=30,"Due within 30 days","Current"))))</f>
        <v/>
      </c>
      <c r="R72" s="10">
        <f>IF(A72="","",IF(OR(P72="Overdue",Q72="Expired"),"Arrange renewal immediately",IF(OR(P72&lt;&gt;"Current",Q72&lt;&gt;"Current"),"Schedule renewal","No action required")))</f>
        <v/>
      </c>
      <c r="S72" s="3" t="n"/>
      <c r="T72" s="10">
        <f>IF(P72="","",IFERROR(VLOOKUP(P72,'Lists'!$A$4:$B$7,2,FALSE),""))</f>
        <v/>
      </c>
    </row>
    <row r="73" ht="22" customHeight="1">
      <c r="A73" s="2" t="n"/>
      <c r="B73" s="3" t="n"/>
      <c r="C73" s="3" t="n"/>
      <c r="D73" s="3" t="n"/>
      <c r="E73" s="4" t="n"/>
      <c r="F73" s="2" t="n"/>
      <c r="G73" s="5" t="n"/>
      <c r="H73" s="3" t="n"/>
      <c r="I73" s="2" t="n"/>
      <c r="J73" s="31" t="n"/>
      <c r="K73" s="31" t="n"/>
      <c r="L73" s="32" t="n"/>
      <c r="M73" s="32" t="n"/>
      <c r="N73" s="11">
        <f>IF(J73="","",J73-TODAY())</f>
        <v/>
      </c>
      <c r="O73" s="11">
        <f>IF(K73="","",K73-TODAY())</f>
        <v/>
      </c>
      <c r="P73" s="12">
        <f>IF(N73="","",IF(N73&lt;0,"Overdue",IF(N73&lt;=14,"Due within 14 days",IF(N73&lt;=30,"Due within 30 days","Current"))))</f>
        <v/>
      </c>
      <c r="Q73" s="12">
        <f>IF(O73="","",IF(O73&lt;0,"Expired",IF(O73&lt;=14,"Due within 14 days",IF(O73&lt;=30,"Due within 30 days","Current"))))</f>
        <v/>
      </c>
      <c r="R73" s="13">
        <f>IF(A73="","",IF(OR(P73="Overdue",Q73="Expired"),"Arrange renewal immediately",IF(OR(P73&lt;&gt;"Current",Q73&lt;&gt;"Current"),"Schedule renewal","No action required")))</f>
        <v/>
      </c>
      <c r="S73" s="3" t="n"/>
      <c r="T73" s="13">
        <f>IF(P73="","",IFERROR(VLOOKUP(P73,'Lists'!$A$4:$B$7,2,FALSE),""))</f>
        <v/>
      </c>
    </row>
    <row r="74" ht="22" customHeight="1">
      <c r="A74" s="2" t="n"/>
      <c r="B74" s="3" t="n"/>
      <c r="C74" s="3" t="n"/>
      <c r="D74" s="3" t="n"/>
      <c r="E74" s="4" t="n"/>
      <c r="F74" s="2" t="n"/>
      <c r="G74" s="5" t="n"/>
      <c r="H74" s="3" t="n"/>
      <c r="I74" s="2" t="n"/>
      <c r="J74" s="31" t="n"/>
      <c r="K74" s="31" t="n"/>
      <c r="L74" s="32" t="n"/>
      <c r="M74" s="32" t="n"/>
      <c r="N74" s="8">
        <f>IF(J74="","",J74-TODAY())</f>
        <v/>
      </c>
      <c r="O74" s="8">
        <f>IF(K74="","",K74-TODAY())</f>
        <v/>
      </c>
      <c r="P74" s="9">
        <f>IF(N74="","",IF(N74&lt;0,"Overdue",IF(N74&lt;=14,"Due within 14 days",IF(N74&lt;=30,"Due within 30 days","Current"))))</f>
        <v/>
      </c>
      <c r="Q74" s="9">
        <f>IF(O74="","",IF(O74&lt;0,"Expired",IF(O74&lt;=14,"Due within 14 days",IF(O74&lt;=30,"Due within 30 days","Current"))))</f>
        <v/>
      </c>
      <c r="R74" s="10">
        <f>IF(A74="","",IF(OR(P74="Overdue",Q74="Expired"),"Arrange renewal immediately",IF(OR(P74&lt;&gt;"Current",Q74&lt;&gt;"Current"),"Schedule renewal","No action required")))</f>
        <v/>
      </c>
      <c r="S74" s="3" t="n"/>
      <c r="T74" s="10">
        <f>IF(P74="","",IFERROR(VLOOKUP(P74,'Lists'!$A$4:$B$7,2,FALSE),""))</f>
        <v/>
      </c>
    </row>
    <row r="75" ht="22" customHeight="1">
      <c r="A75" s="2" t="n"/>
      <c r="B75" s="3" t="n"/>
      <c r="C75" s="3" t="n"/>
      <c r="D75" s="3" t="n"/>
      <c r="E75" s="4" t="n"/>
      <c r="F75" s="2" t="n"/>
      <c r="G75" s="5" t="n"/>
      <c r="H75" s="3" t="n"/>
      <c r="I75" s="2" t="n"/>
      <c r="J75" s="31" t="n"/>
      <c r="K75" s="31" t="n"/>
      <c r="L75" s="32" t="n"/>
      <c r="M75" s="32" t="n"/>
      <c r="N75" s="11">
        <f>IF(J75="","",J75-TODAY())</f>
        <v/>
      </c>
      <c r="O75" s="11">
        <f>IF(K75="","",K75-TODAY())</f>
        <v/>
      </c>
      <c r="P75" s="12">
        <f>IF(N75="","",IF(N75&lt;0,"Overdue",IF(N75&lt;=14,"Due within 14 days",IF(N75&lt;=30,"Due within 30 days","Current"))))</f>
        <v/>
      </c>
      <c r="Q75" s="12">
        <f>IF(O75="","",IF(O75&lt;0,"Expired",IF(O75&lt;=14,"Due within 14 days",IF(O75&lt;=30,"Due within 30 days","Current"))))</f>
        <v/>
      </c>
      <c r="R75" s="13">
        <f>IF(A75="","",IF(OR(P75="Overdue",Q75="Expired"),"Arrange renewal immediately",IF(OR(P75&lt;&gt;"Current",Q75&lt;&gt;"Current"),"Schedule renewal","No action required")))</f>
        <v/>
      </c>
      <c r="S75" s="3" t="n"/>
      <c r="T75" s="13">
        <f>IF(P75="","",IFERROR(VLOOKUP(P75,'Lists'!$A$4:$B$7,2,FALSE),""))</f>
        <v/>
      </c>
    </row>
    <row r="76" ht="22" customHeight="1">
      <c r="A76" s="2" t="n"/>
      <c r="B76" s="3" t="n"/>
      <c r="C76" s="3" t="n"/>
      <c r="D76" s="3" t="n"/>
      <c r="E76" s="4" t="n"/>
      <c r="F76" s="2" t="n"/>
      <c r="G76" s="5" t="n"/>
      <c r="H76" s="3" t="n"/>
      <c r="I76" s="2" t="n"/>
      <c r="J76" s="31" t="n"/>
      <c r="K76" s="31" t="n"/>
      <c r="L76" s="32" t="n"/>
      <c r="M76" s="32" t="n"/>
      <c r="N76" s="8">
        <f>IF(J76="","",J76-TODAY())</f>
        <v/>
      </c>
      <c r="O76" s="8">
        <f>IF(K76="","",K76-TODAY())</f>
        <v/>
      </c>
      <c r="P76" s="9">
        <f>IF(N76="","",IF(N76&lt;0,"Overdue",IF(N76&lt;=14,"Due within 14 days",IF(N76&lt;=30,"Due within 30 days","Current"))))</f>
        <v/>
      </c>
      <c r="Q76" s="9">
        <f>IF(O76="","",IF(O76&lt;0,"Expired",IF(O76&lt;=14,"Due within 14 days",IF(O76&lt;=30,"Due within 30 days","Current"))))</f>
        <v/>
      </c>
      <c r="R76" s="10">
        <f>IF(A76="","",IF(OR(P76="Overdue",Q76="Expired"),"Arrange renewal immediately",IF(OR(P76&lt;&gt;"Current",Q76&lt;&gt;"Current"),"Schedule renewal","No action required")))</f>
        <v/>
      </c>
      <c r="S76" s="3" t="n"/>
      <c r="T76" s="10">
        <f>IF(P76="","",IFERROR(VLOOKUP(P76,'Lists'!$A$4:$B$7,2,FALSE),""))</f>
        <v/>
      </c>
    </row>
    <row r="77" ht="22" customHeight="1">
      <c r="A77" s="2" t="n"/>
      <c r="B77" s="3" t="n"/>
      <c r="C77" s="3" t="n"/>
      <c r="D77" s="3" t="n"/>
      <c r="E77" s="4" t="n"/>
      <c r="F77" s="2" t="n"/>
      <c r="G77" s="5" t="n"/>
      <c r="H77" s="3" t="n"/>
      <c r="I77" s="2" t="n"/>
      <c r="J77" s="31" t="n"/>
      <c r="K77" s="31" t="n"/>
      <c r="L77" s="32" t="n"/>
      <c r="M77" s="32" t="n"/>
      <c r="N77" s="11">
        <f>IF(J77="","",J77-TODAY())</f>
        <v/>
      </c>
      <c r="O77" s="11">
        <f>IF(K77="","",K77-TODAY())</f>
        <v/>
      </c>
      <c r="P77" s="12">
        <f>IF(N77="","",IF(N77&lt;0,"Overdue",IF(N77&lt;=14,"Due within 14 days",IF(N77&lt;=30,"Due within 30 days","Current"))))</f>
        <v/>
      </c>
      <c r="Q77" s="12">
        <f>IF(O77="","",IF(O77&lt;0,"Expired",IF(O77&lt;=14,"Due within 14 days",IF(O77&lt;=30,"Due within 30 days","Current"))))</f>
        <v/>
      </c>
      <c r="R77" s="13">
        <f>IF(A77="","",IF(OR(P77="Overdue",Q77="Expired"),"Arrange renewal immediately",IF(OR(P77&lt;&gt;"Current",Q77&lt;&gt;"Current"),"Schedule renewal","No action required")))</f>
        <v/>
      </c>
      <c r="S77" s="3" t="n"/>
      <c r="T77" s="13">
        <f>IF(P77="","",IFERROR(VLOOKUP(P77,'Lists'!$A$4:$B$7,2,FALSE),""))</f>
        <v/>
      </c>
    </row>
    <row r="78" ht="22" customHeight="1">
      <c r="A78" s="2" t="n"/>
      <c r="B78" s="3" t="n"/>
      <c r="C78" s="3" t="n"/>
      <c r="D78" s="3" t="n"/>
      <c r="E78" s="4" t="n"/>
      <c r="F78" s="2" t="n"/>
      <c r="G78" s="5" t="n"/>
      <c r="H78" s="3" t="n"/>
      <c r="I78" s="2" t="n"/>
      <c r="J78" s="31" t="n"/>
      <c r="K78" s="31" t="n"/>
      <c r="L78" s="32" t="n"/>
      <c r="M78" s="32" t="n"/>
      <c r="N78" s="8">
        <f>IF(J78="","",J78-TODAY())</f>
        <v/>
      </c>
      <c r="O78" s="8">
        <f>IF(K78="","",K78-TODAY())</f>
        <v/>
      </c>
      <c r="P78" s="9">
        <f>IF(N78="","",IF(N78&lt;0,"Overdue",IF(N78&lt;=14,"Due within 14 days",IF(N78&lt;=30,"Due within 30 days","Current"))))</f>
        <v/>
      </c>
      <c r="Q78" s="9">
        <f>IF(O78="","",IF(O78&lt;0,"Expired",IF(O78&lt;=14,"Due within 14 days",IF(O78&lt;=30,"Due within 30 days","Current"))))</f>
        <v/>
      </c>
      <c r="R78" s="10">
        <f>IF(A78="","",IF(OR(P78="Overdue",Q78="Expired"),"Arrange renewal immediately",IF(OR(P78&lt;&gt;"Current",Q78&lt;&gt;"Current"),"Schedule renewal","No action required")))</f>
        <v/>
      </c>
      <c r="S78" s="3" t="n"/>
      <c r="T78" s="10">
        <f>IF(P78="","",IFERROR(VLOOKUP(P78,'Lists'!$A$4:$B$7,2,FALSE),""))</f>
        <v/>
      </c>
    </row>
    <row r="79" ht="22" customHeight="1">
      <c r="A79" s="2" t="n"/>
      <c r="B79" s="3" t="n"/>
      <c r="C79" s="3" t="n"/>
      <c r="D79" s="3" t="n"/>
      <c r="E79" s="4" t="n"/>
      <c r="F79" s="2" t="n"/>
      <c r="G79" s="5" t="n"/>
      <c r="H79" s="3" t="n"/>
      <c r="I79" s="2" t="n"/>
      <c r="J79" s="31" t="n"/>
      <c r="K79" s="31" t="n"/>
      <c r="L79" s="32" t="n"/>
      <c r="M79" s="32" t="n"/>
      <c r="N79" s="11">
        <f>IF(J79="","",J79-TODAY())</f>
        <v/>
      </c>
      <c r="O79" s="11">
        <f>IF(K79="","",K79-TODAY())</f>
        <v/>
      </c>
      <c r="P79" s="12">
        <f>IF(N79="","",IF(N79&lt;0,"Overdue",IF(N79&lt;=14,"Due within 14 days",IF(N79&lt;=30,"Due within 30 days","Current"))))</f>
        <v/>
      </c>
      <c r="Q79" s="12">
        <f>IF(O79="","",IF(O79&lt;0,"Expired",IF(O79&lt;=14,"Due within 14 days",IF(O79&lt;=30,"Due within 30 days","Current"))))</f>
        <v/>
      </c>
      <c r="R79" s="13">
        <f>IF(A79="","",IF(OR(P79="Overdue",Q79="Expired"),"Arrange renewal immediately",IF(OR(P79&lt;&gt;"Current",Q79&lt;&gt;"Current"),"Schedule renewal","No action required")))</f>
        <v/>
      </c>
      <c r="S79" s="3" t="n"/>
      <c r="T79" s="13">
        <f>IF(P79="","",IFERROR(VLOOKUP(P79,'Lists'!$A$4:$B$7,2,FALSE),""))</f>
        <v/>
      </c>
    </row>
    <row r="80" ht="22" customHeight="1">
      <c r="A80" s="2" t="n"/>
      <c r="B80" s="3" t="n"/>
      <c r="C80" s="3" t="n"/>
      <c r="D80" s="3" t="n"/>
      <c r="E80" s="4" t="n"/>
      <c r="F80" s="2" t="n"/>
      <c r="G80" s="5" t="n"/>
      <c r="H80" s="3" t="n"/>
      <c r="I80" s="2" t="n"/>
      <c r="J80" s="31" t="n"/>
      <c r="K80" s="31" t="n"/>
      <c r="L80" s="32" t="n"/>
      <c r="M80" s="32" t="n"/>
      <c r="N80" s="8">
        <f>IF(J80="","",J80-TODAY())</f>
        <v/>
      </c>
      <c r="O80" s="8">
        <f>IF(K80="","",K80-TODAY())</f>
        <v/>
      </c>
      <c r="P80" s="9">
        <f>IF(N80="","",IF(N80&lt;0,"Overdue",IF(N80&lt;=14,"Due within 14 days",IF(N80&lt;=30,"Due within 30 days","Current"))))</f>
        <v/>
      </c>
      <c r="Q80" s="9">
        <f>IF(O80="","",IF(O80&lt;0,"Expired",IF(O80&lt;=14,"Due within 14 days",IF(O80&lt;=30,"Due within 30 days","Current"))))</f>
        <v/>
      </c>
      <c r="R80" s="10">
        <f>IF(A80="","",IF(OR(P80="Overdue",Q80="Expired"),"Arrange renewal immediately",IF(OR(P80&lt;&gt;"Current",Q80&lt;&gt;"Current"),"Schedule renewal","No action required")))</f>
        <v/>
      </c>
      <c r="S80" s="3" t="n"/>
      <c r="T80" s="10">
        <f>IF(P80="","",IFERROR(VLOOKUP(P80,'Lists'!$A$4:$B$7,2,FALSE),""))</f>
        <v/>
      </c>
    </row>
    <row r="81" ht="22" customHeight="1">
      <c r="A81" s="2" t="n"/>
      <c r="B81" s="3" t="n"/>
      <c r="C81" s="3" t="n"/>
      <c r="D81" s="3" t="n"/>
      <c r="E81" s="4" t="n"/>
      <c r="F81" s="2" t="n"/>
      <c r="G81" s="5" t="n"/>
      <c r="H81" s="3" t="n"/>
      <c r="I81" s="2" t="n"/>
      <c r="J81" s="31" t="n"/>
      <c r="K81" s="31" t="n"/>
      <c r="L81" s="32" t="n"/>
      <c r="M81" s="32" t="n"/>
      <c r="N81" s="11">
        <f>IF(J81="","",J81-TODAY())</f>
        <v/>
      </c>
      <c r="O81" s="11">
        <f>IF(K81="","",K81-TODAY())</f>
        <v/>
      </c>
      <c r="P81" s="12">
        <f>IF(N81="","",IF(N81&lt;0,"Overdue",IF(N81&lt;=14,"Due within 14 days",IF(N81&lt;=30,"Due within 30 days","Current"))))</f>
        <v/>
      </c>
      <c r="Q81" s="12">
        <f>IF(O81="","",IF(O81&lt;0,"Expired",IF(O81&lt;=14,"Due within 14 days",IF(O81&lt;=30,"Due within 30 days","Current"))))</f>
        <v/>
      </c>
      <c r="R81" s="13">
        <f>IF(A81="","",IF(OR(P81="Overdue",Q81="Expired"),"Arrange renewal immediately",IF(OR(P81&lt;&gt;"Current",Q81&lt;&gt;"Current"),"Schedule renewal","No action required")))</f>
        <v/>
      </c>
      <c r="S81" s="3" t="n"/>
      <c r="T81" s="13">
        <f>IF(P81="","",IFERROR(VLOOKUP(P81,'Lists'!$A$4:$B$7,2,FALSE),""))</f>
        <v/>
      </c>
    </row>
    <row r="82" ht="22" customHeight="1">
      <c r="A82" s="2" t="n"/>
      <c r="B82" s="3" t="n"/>
      <c r="C82" s="3" t="n"/>
      <c r="D82" s="3" t="n"/>
      <c r="E82" s="4" t="n"/>
      <c r="F82" s="2" t="n"/>
      <c r="G82" s="5" t="n"/>
      <c r="H82" s="3" t="n"/>
      <c r="I82" s="2" t="n"/>
      <c r="J82" s="31" t="n"/>
      <c r="K82" s="31" t="n"/>
      <c r="L82" s="32" t="n"/>
      <c r="M82" s="32" t="n"/>
      <c r="N82" s="8">
        <f>IF(J82="","",J82-TODAY())</f>
        <v/>
      </c>
      <c r="O82" s="8">
        <f>IF(K82="","",K82-TODAY())</f>
        <v/>
      </c>
      <c r="P82" s="9">
        <f>IF(N82="","",IF(N82&lt;0,"Overdue",IF(N82&lt;=14,"Due within 14 days",IF(N82&lt;=30,"Due within 30 days","Current"))))</f>
        <v/>
      </c>
      <c r="Q82" s="9">
        <f>IF(O82="","",IF(O82&lt;0,"Expired",IF(O82&lt;=14,"Due within 14 days",IF(O82&lt;=30,"Due within 30 days","Current"))))</f>
        <v/>
      </c>
      <c r="R82" s="10">
        <f>IF(A82="","",IF(OR(P82="Overdue",Q82="Expired"),"Arrange renewal immediately",IF(OR(P82&lt;&gt;"Current",Q82&lt;&gt;"Current"),"Schedule renewal","No action required")))</f>
        <v/>
      </c>
      <c r="S82" s="3" t="n"/>
      <c r="T82" s="10">
        <f>IF(P82="","",IFERROR(VLOOKUP(P82,'Lists'!$A$4:$B$7,2,FALSE),""))</f>
        <v/>
      </c>
    </row>
    <row r="83" ht="22" customHeight="1">
      <c r="A83" s="2" t="n"/>
      <c r="B83" s="3" t="n"/>
      <c r="C83" s="3" t="n"/>
      <c r="D83" s="3" t="n"/>
      <c r="E83" s="4" t="n"/>
      <c r="F83" s="2" t="n"/>
      <c r="G83" s="5" t="n"/>
      <c r="H83" s="3" t="n"/>
      <c r="I83" s="2" t="n"/>
      <c r="J83" s="31" t="n"/>
      <c r="K83" s="31" t="n"/>
      <c r="L83" s="32" t="n"/>
      <c r="M83" s="32" t="n"/>
      <c r="N83" s="11">
        <f>IF(J83="","",J83-TODAY())</f>
        <v/>
      </c>
      <c r="O83" s="11">
        <f>IF(K83="","",K83-TODAY())</f>
        <v/>
      </c>
      <c r="P83" s="12">
        <f>IF(N83="","",IF(N83&lt;0,"Overdue",IF(N83&lt;=14,"Due within 14 days",IF(N83&lt;=30,"Due within 30 days","Current"))))</f>
        <v/>
      </c>
      <c r="Q83" s="12">
        <f>IF(O83="","",IF(O83&lt;0,"Expired",IF(O83&lt;=14,"Due within 14 days",IF(O83&lt;=30,"Due within 30 days","Current"))))</f>
        <v/>
      </c>
      <c r="R83" s="13">
        <f>IF(A83="","",IF(OR(P83="Overdue",Q83="Expired"),"Arrange renewal immediately",IF(OR(P83&lt;&gt;"Current",Q83&lt;&gt;"Current"),"Schedule renewal","No action required")))</f>
        <v/>
      </c>
      <c r="S83" s="3" t="n"/>
      <c r="T83" s="13">
        <f>IF(P83="","",IFERROR(VLOOKUP(P83,'Lists'!$A$4:$B$7,2,FALSE),""))</f>
        <v/>
      </c>
    </row>
    <row r="84" ht="22" customHeight="1">
      <c r="A84" s="2" t="n"/>
      <c r="B84" s="3" t="n"/>
      <c r="C84" s="3" t="n"/>
      <c r="D84" s="3" t="n"/>
      <c r="E84" s="4" t="n"/>
      <c r="F84" s="2" t="n"/>
      <c r="G84" s="5" t="n"/>
      <c r="H84" s="3" t="n"/>
      <c r="I84" s="2" t="n"/>
      <c r="J84" s="31" t="n"/>
      <c r="K84" s="31" t="n"/>
      <c r="L84" s="32" t="n"/>
      <c r="M84" s="32" t="n"/>
      <c r="N84" s="8">
        <f>IF(J84="","",J84-TODAY())</f>
        <v/>
      </c>
      <c r="O84" s="8">
        <f>IF(K84="","",K84-TODAY())</f>
        <v/>
      </c>
      <c r="P84" s="9">
        <f>IF(N84="","",IF(N84&lt;0,"Overdue",IF(N84&lt;=14,"Due within 14 days",IF(N84&lt;=30,"Due within 30 days","Current"))))</f>
        <v/>
      </c>
      <c r="Q84" s="9">
        <f>IF(O84="","",IF(O84&lt;0,"Expired",IF(O84&lt;=14,"Due within 14 days",IF(O84&lt;=30,"Due within 30 days","Current"))))</f>
        <v/>
      </c>
      <c r="R84" s="10">
        <f>IF(A84="","",IF(OR(P84="Overdue",Q84="Expired"),"Arrange renewal immediately",IF(OR(P84&lt;&gt;"Current",Q84&lt;&gt;"Current"),"Schedule renewal","No action required")))</f>
        <v/>
      </c>
      <c r="S84" s="3" t="n"/>
      <c r="T84" s="10">
        <f>IF(P84="","",IFERROR(VLOOKUP(P84,'Lists'!$A$4:$B$7,2,FALSE),""))</f>
        <v/>
      </c>
    </row>
    <row r="85" ht="22" customHeight="1">
      <c r="A85" s="2" t="n"/>
      <c r="B85" s="3" t="n"/>
      <c r="C85" s="3" t="n"/>
      <c r="D85" s="3" t="n"/>
      <c r="E85" s="4" t="n"/>
      <c r="F85" s="2" t="n"/>
      <c r="G85" s="5" t="n"/>
      <c r="H85" s="3" t="n"/>
      <c r="I85" s="2" t="n"/>
      <c r="J85" s="31" t="n"/>
      <c r="K85" s="31" t="n"/>
      <c r="L85" s="32" t="n"/>
      <c r="M85" s="32" t="n"/>
      <c r="N85" s="11">
        <f>IF(J85="","",J85-TODAY())</f>
        <v/>
      </c>
      <c r="O85" s="11">
        <f>IF(K85="","",K85-TODAY())</f>
        <v/>
      </c>
      <c r="P85" s="12">
        <f>IF(N85="","",IF(N85&lt;0,"Overdue",IF(N85&lt;=14,"Due within 14 days",IF(N85&lt;=30,"Due within 30 days","Current"))))</f>
        <v/>
      </c>
      <c r="Q85" s="12">
        <f>IF(O85="","",IF(O85&lt;0,"Expired",IF(O85&lt;=14,"Due within 14 days",IF(O85&lt;=30,"Due within 30 days","Current"))))</f>
        <v/>
      </c>
      <c r="R85" s="13">
        <f>IF(A85="","",IF(OR(P85="Overdue",Q85="Expired"),"Arrange renewal immediately",IF(OR(P85&lt;&gt;"Current",Q85&lt;&gt;"Current"),"Schedule renewal","No action required")))</f>
        <v/>
      </c>
      <c r="S85" s="3" t="n"/>
      <c r="T85" s="13">
        <f>IF(P85="","",IFERROR(VLOOKUP(P85,'Lists'!$A$4:$B$7,2,FALSE),""))</f>
        <v/>
      </c>
    </row>
    <row r="86" ht="22" customHeight="1">
      <c r="A86" s="2" t="n"/>
      <c r="B86" s="3" t="n"/>
      <c r="C86" s="3" t="n"/>
      <c r="D86" s="3" t="n"/>
      <c r="E86" s="4" t="n"/>
      <c r="F86" s="2" t="n"/>
      <c r="G86" s="5" t="n"/>
      <c r="H86" s="3" t="n"/>
      <c r="I86" s="2" t="n"/>
      <c r="J86" s="31" t="n"/>
      <c r="K86" s="31" t="n"/>
      <c r="L86" s="32" t="n"/>
      <c r="M86" s="32" t="n"/>
      <c r="N86" s="8">
        <f>IF(J86="","",J86-TODAY())</f>
        <v/>
      </c>
      <c r="O86" s="8">
        <f>IF(K86="","",K86-TODAY())</f>
        <v/>
      </c>
      <c r="P86" s="9">
        <f>IF(N86="","",IF(N86&lt;0,"Overdue",IF(N86&lt;=14,"Due within 14 days",IF(N86&lt;=30,"Due within 30 days","Current"))))</f>
        <v/>
      </c>
      <c r="Q86" s="9">
        <f>IF(O86="","",IF(O86&lt;0,"Expired",IF(O86&lt;=14,"Due within 14 days",IF(O86&lt;=30,"Due within 30 days","Current"))))</f>
        <v/>
      </c>
      <c r="R86" s="10">
        <f>IF(A86="","",IF(OR(P86="Overdue",Q86="Expired"),"Arrange renewal immediately",IF(OR(P86&lt;&gt;"Current",Q86&lt;&gt;"Current"),"Schedule renewal","No action required")))</f>
        <v/>
      </c>
      <c r="S86" s="3" t="n"/>
      <c r="T86" s="10">
        <f>IF(P86="","",IFERROR(VLOOKUP(P86,'Lists'!$A$4:$B$7,2,FALSE),""))</f>
        <v/>
      </c>
    </row>
    <row r="87" ht="22" customHeight="1">
      <c r="A87" s="2" t="n"/>
      <c r="B87" s="3" t="n"/>
      <c r="C87" s="3" t="n"/>
      <c r="D87" s="3" t="n"/>
      <c r="E87" s="4" t="n"/>
      <c r="F87" s="2" t="n"/>
      <c r="G87" s="5" t="n"/>
      <c r="H87" s="3" t="n"/>
      <c r="I87" s="2" t="n"/>
      <c r="J87" s="31" t="n"/>
      <c r="K87" s="31" t="n"/>
      <c r="L87" s="32" t="n"/>
      <c r="M87" s="32" t="n"/>
      <c r="N87" s="11">
        <f>IF(J87="","",J87-TODAY())</f>
        <v/>
      </c>
      <c r="O87" s="11">
        <f>IF(K87="","",K87-TODAY())</f>
        <v/>
      </c>
      <c r="P87" s="12">
        <f>IF(N87="","",IF(N87&lt;0,"Overdue",IF(N87&lt;=14,"Due within 14 days",IF(N87&lt;=30,"Due within 30 days","Current"))))</f>
        <v/>
      </c>
      <c r="Q87" s="12">
        <f>IF(O87="","",IF(O87&lt;0,"Expired",IF(O87&lt;=14,"Due within 14 days",IF(O87&lt;=30,"Due within 30 days","Current"))))</f>
        <v/>
      </c>
      <c r="R87" s="13">
        <f>IF(A87="","",IF(OR(P87="Overdue",Q87="Expired"),"Arrange renewal immediately",IF(OR(P87&lt;&gt;"Current",Q87&lt;&gt;"Current"),"Schedule renewal","No action required")))</f>
        <v/>
      </c>
      <c r="S87" s="3" t="n"/>
      <c r="T87" s="13">
        <f>IF(P87="","",IFERROR(VLOOKUP(P87,'Lists'!$A$4:$B$7,2,FALSE),""))</f>
        <v/>
      </c>
    </row>
    <row r="88" ht="22" customHeight="1">
      <c r="A88" s="2" t="n"/>
      <c r="B88" s="3" t="n"/>
      <c r="C88" s="3" t="n"/>
      <c r="D88" s="3" t="n"/>
      <c r="E88" s="4" t="n"/>
      <c r="F88" s="2" t="n"/>
      <c r="G88" s="5" t="n"/>
      <c r="H88" s="3" t="n"/>
      <c r="I88" s="2" t="n"/>
      <c r="J88" s="31" t="n"/>
      <c r="K88" s="31" t="n"/>
      <c r="L88" s="32" t="n"/>
      <c r="M88" s="32" t="n"/>
      <c r="N88" s="8">
        <f>IF(J88="","",J88-TODAY())</f>
        <v/>
      </c>
      <c r="O88" s="8">
        <f>IF(K88="","",K88-TODAY())</f>
        <v/>
      </c>
      <c r="P88" s="9">
        <f>IF(N88="","",IF(N88&lt;0,"Overdue",IF(N88&lt;=14,"Due within 14 days",IF(N88&lt;=30,"Due within 30 days","Current"))))</f>
        <v/>
      </c>
      <c r="Q88" s="9">
        <f>IF(O88="","",IF(O88&lt;0,"Expired",IF(O88&lt;=14,"Due within 14 days",IF(O88&lt;=30,"Due within 30 days","Current"))))</f>
        <v/>
      </c>
      <c r="R88" s="10">
        <f>IF(A88="","",IF(OR(P88="Overdue",Q88="Expired"),"Arrange renewal immediately",IF(OR(P88&lt;&gt;"Current",Q88&lt;&gt;"Current"),"Schedule renewal","No action required")))</f>
        <v/>
      </c>
      <c r="S88" s="3" t="n"/>
      <c r="T88" s="10">
        <f>IF(P88="","",IFERROR(VLOOKUP(P88,'Lists'!$A$4:$B$7,2,FALSE),""))</f>
        <v/>
      </c>
    </row>
    <row r="89" ht="22" customHeight="1">
      <c r="A89" s="2" t="n"/>
      <c r="B89" s="3" t="n"/>
      <c r="C89" s="3" t="n"/>
      <c r="D89" s="3" t="n"/>
      <c r="E89" s="4" t="n"/>
      <c r="F89" s="2" t="n"/>
      <c r="G89" s="5" t="n"/>
      <c r="H89" s="3" t="n"/>
      <c r="I89" s="2" t="n"/>
      <c r="J89" s="31" t="n"/>
      <c r="K89" s="31" t="n"/>
      <c r="L89" s="32" t="n"/>
      <c r="M89" s="32" t="n"/>
      <c r="N89" s="11">
        <f>IF(J89="","",J89-TODAY())</f>
        <v/>
      </c>
      <c r="O89" s="11">
        <f>IF(K89="","",K89-TODAY())</f>
        <v/>
      </c>
      <c r="P89" s="12">
        <f>IF(N89="","",IF(N89&lt;0,"Overdue",IF(N89&lt;=14,"Due within 14 days",IF(N89&lt;=30,"Due within 30 days","Current"))))</f>
        <v/>
      </c>
      <c r="Q89" s="12">
        <f>IF(O89="","",IF(O89&lt;0,"Expired",IF(O89&lt;=14,"Due within 14 days",IF(O89&lt;=30,"Due within 30 days","Current"))))</f>
        <v/>
      </c>
      <c r="R89" s="13">
        <f>IF(A89="","",IF(OR(P89="Overdue",Q89="Expired"),"Arrange renewal immediately",IF(OR(P89&lt;&gt;"Current",Q89&lt;&gt;"Current"),"Schedule renewal","No action required")))</f>
        <v/>
      </c>
      <c r="S89" s="3" t="n"/>
      <c r="T89" s="13">
        <f>IF(P89="","",IFERROR(VLOOKUP(P89,'Lists'!$A$4:$B$7,2,FALSE),""))</f>
        <v/>
      </c>
    </row>
    <row r="90" ht="22" customHeight="1">
      <c r="A90" s="2" t="n"/>
      <c r="B90" s="3" t="n"/>
      <c r="C90" s="3" t="n"/>
      <c r="D90" s="3" t="n"/>
      <c r="E90" s="4" t="n"/>
      <c r="F90" s="2" t="n"/>
      <c r="G90" s="5" t="n"/>
      <c r="H90" s="3" t="n"/>
      <c r="I90" s="2" t="n"/>
      <c r="J90" s="31" t="n"/>
      <c r="K90" s="31" t="n"/>
      <c r="L90" s="32" t="n"/>
      <c r="M90" s="32" t="n"/>
      <c r="N90" s="8">
        <f>IF(J90="","",J90-TODAY())</f>
        <v/>
      </c>
      <c r="O90" s="8">
        <f>IF(K90="","",K90-TODAY())</f>
        <v/>
      </c>
      <c r="P90" s="9">
        <f>IF(N90="","",IF(N90&lt;0,"Overdue",IF(N90&lt;=14,"Due within 14 days",IF(N90&lt;=30,"Due within 30 days","Current"))))</f>
        <v/>
      </c>
      <c r="Q90" s="9">
        <f>IF(O90="","",IF(O90&lt;0,"Expired",IF(O90&lt;=14,"Due within 14 days",IF(O90&lt;=30,"Due within 30 days","Current"))))</f>
        <v/>
      </c>
      <c r="R90" s="10">
        <f>IF(A90="","",IF(OR(P90="Overdue",Q90="Expired"),"Arrange renewal immediately",IF(OR(P90&lt;&gt;"Current",Q90&lt;&gt;"Current"),"Schedule renewal","No action required")))</f>
        <v/>
      </c>
      <c r="S90" s="3" t="n"/>
      <c r="T90" s="10">
        <f>IF(P90="","",IFERROR(VLOOKUP(P90,'Lists'!$A$4:$B$7,2,FALSE),""))</f>
        <v/>
      </c>
    </row>
    <row r="91" ht="22" customHeight="1">
      <c r="A91" s="2" t="n"/>
      <c r="B91" s="3" t="n"/>
      <c r="C91" s="3" t="n"/>
      <c r="D91" s="3" t="n"/>
      <c r="E91" s="4" t="n"/>
      <c r="F91" s="2" t="n"/>
      <c r="G91" s="5" t="n"/>
      <c r="H91" s="3" t="n"/>
      <c r="I91" s="2" t="n"/>
      <c r="J91" s="31" t="n"/>
      <c r="K91" s="31" t="n"/>
      <c r="L91" s="32" t="n"/>
      <c r="M91" s="32" t="n"/>
      <c r="N91" s="11">
        <f>IF(J91="","",J91-TODAY())</f>
        <v/>
      </c>
      <c r="O91" s="11">
        <f>IF(K91="","",K91-TODAY())</f>
        <v/>
      </c>
      <c r="P91" s="12">
        <f>IF(N91="","",IF(N91&lt;0,"Overdue",IF(N91&lt;=14,"Due within 14 days",IF(N91&lt;=30,"Due within 30 days","Current"))))</f>
        <v/>
      </c>
      <c r="Q91" s="12">
        <f>IF(O91="","",IF(O91&lt;0,"Expired",IF(O91&lt;=14,"Due within 14 days",IF(O91&lt;=30,"Due within 30 days","Current"))))</f>
        <v/>
      </c>
      <c r="R91" s="13">
        <f>IF(A91="","",IF(OR(P91="Overdue",Q91="Expired"),"Arrange renewal immediately",IF(OR(P91&lt;&gt;"Current",Q91&lt;&gt;"Current"),"Schedule renewal","No action required")))</f>
        <v/>
      </c>
      <c r="S91" s="3" t="n"/>
      <c r="T91" s="13">
        <f>IF(P91="","",IFERROR(VLOOKUP(P91,'Lists'!$A$4:$B$7,2,FALSE),""))</f>
        <v/>
      </c>
    </row>
    <row r="92" ht="22" customHeight="1">
      <c r="A92" s="2" t="n"/>
      <c r="B92" s="3" t="n"/>
      <c r="C92" s="3" t="n"/>
      <c r="D92" s="3" t="n"/>
      <c r="E92" s="4" t="n"/>
      <c r="F92" s="2" t="n"/>
      <c r="G92" s="5" t="n"/>
      <c r="H92" s="3" t="n"/>
      <c r="I92" s="2" t="n"/>
      <c r="J92" s="31" t="n"/>
      <c r="K92" s="31" t="n"/>
      <c r="L92" s="32" t="n"/>
      <c r="M92" s="32" t="n"/>
      <c r="N92" s="8">
        <f>IF(J92="","",J92-TODAY())</f>
        <v/>
      </c>
      <c r="O92" s="8">
        <f>IF(K92="","",K92-TODAY())</f>
        <v/>
      </c>
      <c r="P92" s="9">
        <f>IF(N92="","",IF(N92&lt;0,"Overdue",IF(N92&lt;=14,"Due within 14 days",IF(N92&lt;=30,"Due within 30 days","Current"))))</f>
        <v/>
      </c>
      <c r="Q92" s="9">
        <f>IF(O92="","",IF(O92&lt;0,"Expired",IF(O92&lt;=14,"Due within 14 days",IF(O92&lt;=30,"Due within 30 days","Current"))))</f>
        <v/>
      </c>
      <c r="R92" s="10">
        <f>IF(A92="","",IF(OR(P92="Overdue",Q92="Expired"),"Arrange renewal immediately",IF(OR(P92&lt;&gt;"Current",Q92&lt;&gt;"Current"),"Schedule renewal","No action required")))</f>
        <v/>
      </c>
      <c r="S92" s="3" t="n"/>
      <c r="T92" s="10">
        <f>IF(P92="","",IFERROR(VLOOKUP(P92,'Lists'!$A$4:$B$7,2,FALSE),""))</f>
        <v/>
      </c>
    </row>
    <row r="93" ht="22" customHeight="1">
      <c r="A93" s="2" t="n"/>
      <c r="B93" s="3" t="n"/>
      <c r="C93" s="3" t="n"/>
      <c r="D93" s="3" t="n"/>
      <c r="E93" s="4" t="n"/>
      <c r="F93" s="2" t="n"/>
      <c r="G93" s="5" t="n"/>
      <c r="H93" s="3" t="n"/>
      <c r="I93" s="2" t="n"/>
      <c r="J93" s="31" t="n"/>
      <c r="K93" s="31" t="n"/>
      <c r="L93" s="32" t="n"/>
      <c r="M93" s="32" t="n"/>
      <c r="N93" s="11">
        <f>IF(J93="","",J93-TODAY())</f>
        <v/>
      </c>
      <c r="O93" s="11">
        <f>IF(K93="","",K93-TODAY())</f>
        <v/>
      </c>
      <c r="P93" s="12">
        <f>IF(N93="","",IF(N93&lt;0,"Overdue",IF(N93&lt;=14,"Due within 14 days",IF(N93&lt;=30,"Due within 30 days","Current"))))</f>
        <v/>
      </c>
      <c r="Q93" s="12">
        <f>IF(O93="","",IF(O93&lt;0,"Expired",IF(O93&lt;=14,"Due within 14 days",IF(O93&lt;=30,"Due within 30 days","Current"))))</f>
        <v/>
      </c>
      <c r="R93" s="13">
        <f>IF(A93="","",IF(OR(P93="Overdue",Q93="Expired"),"Arrange renewal immediately",IF(OR(P93&lt;&gt;"Current",Q93&lt;&gt;"Current"),"Schedule renewal","No action required")))</f>
        <v/>
      </c>
      <c r="S93" s="3" t="n"/>
      <c r="T93" s="13">
        <f>IF(P93="","",IFERROR(VLOOKUP(P93,'Lists'!$A$4:$B$7,2,FALSE),""))</f>
        <v/>
      </c>
    </row>
    <row r="94" ht="22" customHeight="1">
      <c r="A94" s="2" t="n"/>
      <c r="B94" s="3" t="n"/>
      <c r="C94" s="3" t="n"/>
      <c r="D94" s="3" t="n"/>
      <c r="E94" s="4" t="n"/>
      <c r="F94" s="2" t="n"/>
      <c r="G94" s="5" t="n"/>
      <c r="H94" s="3" t="n"/>
      <c r="I94" s="2" t="n"/>
      <c r="J94" s="31" t="n"/>
      <c r="K94" s="31" t="n"/>
      <c r="L94" s="32" t="n"/>
      <c r="M94" s="32" t="n"/>
      <c r="N94" s="8">
        <f>IF(J94="","",J94-TODAY())</f>
        <v/>
      </c>
      <c r="O94" s="8">
        <f>IF(K94="","",K94-TODAY())</f>
        <v/>
      </c>
      <c r="P94" s="9">
        <f>IF(N94="","",IF(N94&lt;0,"Overdue",IF(N94&lt;=14,"Due within 14 days",IF(N94&lt;=30,"Due within 30 days","Current"))))</f>
        <v/>
      </c>
      <c r="Q94" s="9">
        <f>IF(O94="","",IF(O94&lt;0,"Expired",IF(O94&lt;=14,"Due within 14 days",IF(O94&lt;=30,"Due within 30 days","Current"))))</f>
        <v/>
      </c>
      <c r="R94" s="10">
        <f>IF(A94="","",IF(OR(P94="Overdue",Q94="Expired"),"Arrange renewal immediately",IF(OR(P94&lt;&gt;"Current",Q94&lt;&gt;"Current"),"Schedule renewal","No action required")))</f>
        <v/>
      </c>
      <c r="S94" s="3" t="n"/>
      <c r="T94" s="10">
        <f>IF(P94="","",IFERROR(VLOOKUP(P94,'Lists'!$A$4:$B$7,2,FALSE),""))</f>
        <v/>
      </c>
    </row>
    <row r="95" ht="22" customHeight="1">
      <c r="A95" s="2" t="n"/>
      <c r="B95" s="3" t="n"/>
      <c r="C95" s="3" t="n"/>
      <c r="D95" s="3" t="n"/>
      <c r="E95" s="4" t="n"/>
      <c r="F95" s="2" t="n"/>
      <c r="G95" s="5" t="n"/>
      <c r="H95" s="3" t="n"/>
      <c r="I95" s="2" t="n"/>
      <c r="J95" s="31" t="n"/>
      <c r="K95" s="31" t="n"/>
      <c r="L95" s="32" t="n"/>
      <c r="M95" s="32" t="n"/>
      <c r="N95" s="11">
        <f>IF(J95="","",J95-TODAY())</f>
        <v/>
      </c>
      <c r="O95" s="11">
        <f>IF(K95="","",K95-TODAY())</f>
        <v/>
      </c>
      <c r="P95" s="12">
        <f>IF(N95="","",IF(N95&lt;0,"Overdue",IF(N95&lt;=14,"Due within 14 days",IF(N95&lt;=30,"Due within 30 days","Current"))))</f>
        <v/>
      </c>
      <c r="Q95" s="12">
        <f>IF(O95="","",IF(O95&lt;0,"Expired",IF(O95&lt;=14,"Due within 14 days",IF(O95&lt;=30,"Due within 30 days","Current"))))</f>
        <v/>
      </c>
      <c r="R95" s="13">
        <f>IF(A95="","",IF(OR(P95="Overdue",Q95="Expired"),"Arrange renewal immediately",IF(OR(P95&lt;&gt;"Current",Q95&lt;&gt;"Current"),"Schedule renewal","No action required")))</f>
        <v/>
      </c>
      <c r="S95" s="3" t="n"/>
      <c r="T95" s="13">
        <f>IF(P95="","",IFERROR(VLOOKUP(P95,'Lists'!$A$4:$B$7,2,FALSE),""))</f>
        <v/>
      </c>
    </row>
    <row r="96" ht="22" customHeight="1">
      <c r="A96" s="2" t="n"/>
      <c r="B96" s="3" t="n"/>
      <c r="C96" s="3" t="n"/>
      <c r="D96" s="3" t="n"/>
      <c r="E96" s="4" t="n"/>
      <c r="F96" s="2" t="n"/>
      <c r="G96" s="5" t="n"/>
      <c r="H96" s="3" t="n"/>
      <c r="I96" s="2" t="n"/>
      <c r="J96" s="31" t="n"/>
      <c r="K96" s="31" t="n"/>
      <c r="L96" s="32" t="n"/>
      <c r="M96" s="32" t="n"/>
      <c r="N96" s="8">
        <f>IF(J96="","",J96-TODAY())</f>
        <v/>
      </c>
      <c r="O96" s="8">
        <f>IF(K96="","",K96-TODAY())</f>
        <v/>
      </c>
      <c r="P96" s="9">
        <f>IF(N96="","",IF(N96&lt;0,"Overdue",IF(N96&lt;=14,"Due within 14 days",IF(N96&lt;=30,"Due within 30 days","Current"))))</f>
        <v/>
      </c>
      <c r="Q96" s="9">
        <f>IF(O96="","",IF(O96&lt;0,"Expired",IF(O96&lt;=14,"Due within 14 days",IF(O96&lt;=30,"Due within 30 days","Current"))))</f>
        <v/>
      </c>
      <c r="R96" s="10">
        <f>IF(A96="","",IF(OR(P96="Overdue",Q96="Expired"),"Arrange renewal immediately",IF(OR(P96&lt;&gt;"Current",Q96&lt;&gt;"Current"),"Schedule renewal","No action required")))</f>
        <v/>
      </c>
      <c r="S96" s="3" t="n"/>
      <c r="T96" s="10">
        <f>IF(P96="","",IFERROR(VLOOKUP(P96,'Lists'!$A$4:$B$7,2,FALSE),""))</f>
        <v/>
      </c>
    </row>
    <row r="97" ht="22" customHeight="1">
      <c r="A97" s="2" t="n"/>
      <c r="B97" s="3" t="n"/>
      <c r="C97" s="3" t="n"/>
      <c r="D97" s="3" t="n"/>
      <c r="E97" s="4" t="n"/>
      <c r="F97" s="2" t="n"/>
      <c r="G97" s="5" t="n"/>
      <c r="H97" s="3" t="n"/>
      <c r="I97" s="2" t="n"/>
      <c r="J97" s="31" t="n"/>
      <c r="K97" s="31" t="n"/>
      <c r="L97" s="32" t="n"/>
      <c r="M97" s="32" t="n"/>
      <c r="N97" s="11">
        <f>IF(J97="","",J97-TODAY())</f>
        <v/>
      </c>
      <c r="O97" s="11">
        <f>IF(K97="","",K97-TODAY())</f>
        <v/>
      </c>
      <c r="P97" s="12">
        <f>IF(N97="","",IF(N97&lt;0,"Overdue",IF(N97&lt;=14,"Due within 14 days",IF(N97&lt;=30,"Due within 30 days","Current"))))</f>
        <v/>
      </c>
      <c r="Q97" s="12">
        <f>IF(O97="","",IF(O97&lt;0,"Expired",IF(O97&lt;=14,"Due within 14 days",IF(O97&lt;=30,"Due within 30 days","Current"))))</f>
        <v/>
      </c>
      <c r="R97" s="13">
        <f>IF(A97="","",IF(OR(P97="Overdue",Q97="Expired"),"Arrange renewal immediately",IF(OR(P97&lt;&gt;"Current",Q97&lt;&gt;"Current"),"Schedule renewal","No action required")))</f>
        <v/>
      </c>
      <c r="S97" s="3" t="n"/>
      <c r="T97" s="13">
        <f>IF(P97="","",IFERROR(VLOOKUP(P97,'Lists'!$A$4:$B$7,2,FALSE),""))</f>
        <v/>
      </c>
    </row>
    <row r="98" ht="22" customHeight="1">
      <c r="A98" s="2" t="n"/>
      <c r="B98" s="3" t="n"/>
      <c r="C98" s="3" t="n"/>
      <c r="D98" s="3" t="n"/>
      <c r="E98" s="4" t="n"/>
      <c r="F98" s="2" t="n"/>
      <c r="G98" s="5" t="n"/>
      <c r="H98" s="3" t="n"/>
      <c r="I98" s="2" t="n"/>
      <c r="J98" s="31" t="n"/>
      <c r="K98" s="31" t="n"/>
      <c r="L98" s="32" t="n"/>
      <c r="M98" s="32" t="n"/>
      <c r="N98" s="8">
        <f>IF(J98="","",J98-TODAY())</f>
        <v/>
      </c>
      <c r="O98" s="8">
        <f>IF(K98="","",K98-TODAY())</f>
        <v/>
      </c>
      <c r="P98" s="9">
        <f>IF(N98="","",IF(N98&lt;0,"Overdue",IF(N98&lt;=14,"Due within 14 days",IF(N98&lt;=30,"Due within 30 days","Current"))))</f>
        <v/>
      </c>
      <c r="Q98" s="9">
        <f>IF(O98="","",IF(O98&lt;0,"Expired",IF(O98&lt;=14,"Due within 14 days",IF(O98&lt;=30,"Due within 30 days","Current"))))</f>
        <v/>
      </c>
      <c r="R98" s="10">
        <f>IF(A98="","",IF(OR(P98="Overdue",Q98="Expired"),"Arrange renewal immediately",IF(OR(P98&lt;&gt;"Current",Q98&lt;&gt;"Current"),"Schedule renewal","No action required")))</f>
        <v/>
      </c>
      <c r="S98" s="3" t="n"/>
      <c r="T98" s="10">
        <f>IF(P98="","",IFERROR(VLOOKUP(P98,'Lists'!$A$4:$B$7,2,FALSE),""))</f>
        <v/>
      </c>
    </row>
    <row r="99" ht="22" customHeight="1">
      <c r="A99" s="2" t="n"/>
      <c r="B99" s="3" t="n"/>
      <c r="C99" s="3" t="n"/>
      <c r="D99" s="3" t="n"/>
      <c r="E99" s="4" t="n"/>
      <c r="F99" s="2" t="n"/>
      <c r="G99" s="5" t="n"/>
      <c r="H99" s="3" t="n"/>
      <c r="I99" s="2" t="n"/>
      <c r="J99" s="31" t="n"/>
      <c r="K99" s="31" t="n"/>
      <c r="L99" s="32" t="n"/>
      <c r="M99" s="32" t="n"/>
      <c r="N99" s="11">
        <f>IF(J99="","",J99-TODAY())</f>
        <v/>
      </c>
      <c r="O99" s="11">
        <f>IF(K99="","",K99-TODAY())</f>
        <v/>
      </c>
      <c r="P99" s="12">
        <f>IF(N99="","",IF(N99&lt;0,"Overdue",IF(N99&lt;=14,"Due within 14 days",IF(N99&lt;=30,"Due within 30 days","Current"))))</f>
        <v/>
      </c>
      <c r="Q99" s="12">
        <f>IF(O99="","",IF(O99&lt;0,"Expired",IF(O99&lt;=14,"Due within 14 days",IF(O99&lt;=30,"Due within 30 days","Current"))))</f>
        <v/>
      </c>
      <c r="R99" s="13">
        <f>IF(A99="","",IF(OR(P99="Overdue",Q99="Expired"),"Arrange renewal immediately",IF(OR(P99&lt;&gt;"Current",Q99&lt;&gt;"Current"),"Schedule renewal","No action required")))</f>
        <v/>
      </c>
      <c r="S99" s="3" t="n"/>
      <c r="T99" s="13">
        <f>IF(P99="","",IFERROR(VLOOKUP(P99,'Lists'!$A$4:$B$7,2,FALSE),""))</f>
        <v/>
      </c>
    </row>
    <row r="100" ht="22" customHeight="1">
      <c r="A100" s="2" t="n"/>
      <c r="B100" s="3" t="n"/>
      <c r="C100" s="3" t="n"/>
      <c r="D100" s="3" t="n"/>
      <c r="E100" s="4" t="n"/>
      <c r="F100" s="2" t="n"/>
      <c r="G100" s="5" t="n"/>
      <c r="H100" s="3" t="n"/>
      <c r="I100" s="2" t="n"/>
      <c r="J100" s="31" t="n"/>
      <c r="K100" s="31" t="n"/>
      <c r="L100" s="32" t="n"/>
      <c r="M100" s="32" t="n"/>
      <c r="N100" s="8">
        <f>IF(J100="","",J100-TODAY())</f>
        <v/>
      </c>
      <c r="O100" s="8">
        <f>IF(K100="","",K100-TODAY())</f>
        <v/>
      </c>
      <c r="P100" s="9">
        <f>IF(N100="","",IF(N100&lt;0,"Overdue",IF(N100&lt;=14,"Due within 14 days",IF(N100&lt;=30,"Due within 30 days","Current"))))</f>
        <v/>
      </c>
      <c r="Q100" s="9">
        <f>IF(O100="","",IF(O100&lt;0,"Expired",IF(O100&lt;=14,"Due within 14 days",IF(O100&lt;=30,"Due within 30 days","Current"))))</f>
        <v/>
      </c>
      <c r="R100" s="10">
        <f>IF(A100="","",IF(OR(P100="Overdue",Q100="Expired"),"Arrange renewal immediately",IF(OR(P100&lt;&gt;"Current",Q100&lt;&gt;"Current"),"Schedule renewal","No action required")))</f>
        <v/>
      </c>
      <c r="S100" s="3" t="n"/>
      <c r="T100" s="10">
        <f>IF(P100="","",IFERROR(VLOOKUP(P100,'Lists'!$A$4:$B$7,2,FALSE),""))</f>
        <v/>
      </c>
    </row>
    <row r="101" ht="22" customHeight="1">
      <c r="A101" s="2" t="n"/>
      <c r="B101" s="3" t="n"/>
      <c r="C101" s="3" t="n"/>
      <c r="D101" s="3" t="n"/>
      <c r="E101" s="4" t="n"/>
      <c r="F101" s="2" t="n"/>
      <c r="G101" s="5" t="n"/>
      <c r="H101" s="3" t="n"/>
      <c r="I101" s="2" t="n"/>
      <c r="J101" s="31" t="n"/>
      <c r="K101" s="31" t="n"/>
      <c r="L101" s="32" t="n"/>
      <c r="M101" s="32" t="n"/>
      <c r="N101" s="11">
        <f>IF(J101="","",J101-TODAY())</f>
        <v/>
      </c>
      <c r="O101" s="11">
        <f>IF(K101="","",K101-TODAY())</f>
        <v/>
      </c>
      <c r="P101" s="12">
        <f>IF(N101="","",IF(N101&lt;0,"Overdue",IF(N101&lt;=14,"Due within 14 days",IF(N101&lt;=30,"Due within 30 days","Current"))))</f>
        <v/>
      </c>
      <c r="Q101" s="12">
        <f>IF(O101="","",IF(O101&lt;0,"Expired",IF(O101&lt;=14,"Due within 14 days",IF(O101&lt;=30,"Due within 30 days","Current"))))</f>
        <v/>
      </c>
      <c r="R101" s="13">
        <f>IF(A101="","",IF(OR(P101="Overdue",Q101="Expired"),"Arrange renewal immediately",IF(OR(P101&lt;&gt;"Current",Q101&lt;&gt;"Current"),"Schedule renewal","No action required")))</f>
        <v/>
      </c>
      <c r="S101" s="3" t="n"/>
      <c r="T101" s="13">
        <f>IF(P101="","",IFERROR(VLOOKUP(P101,'Lists'!$A$4:$B$7,2,FALSE),""))</f>
        <v/>
      </c>
    </row>
    <row r="102" ht="22" customHeight="1">
      <c r="A102" s="2" t="n"/>
      <c r="B102" s="3" t="n"/>
      <c r="C102" s="3" t="n"/>
      <c r="D102" s="3" t="n"/>
      <c r="E102" s="4" t="n"/>
      <c r="F102" s="2" t="n"/>
      <c r="G102" s="5" t="n"/>
      <c r="H102" s="3" t="n"/>
      <c r="I102" s="2" t="n"/>
      <c r="J102" s="31" t="n"/>
      <c r="K102" s="31" t="n"/>
      <c r="L102" s="32" t="n"/>
      <c r="M102" s="32" t="n"/>
      <c r="N102" s="8">
        <f>IF(J102="","",J102-TODAY())</f>
        <v/>
      </c>
      <c r="O102" s="8">
        <f>IF(K102="","",K102-TODAY())</f>
        <v/>
      </c>
      <c r="P102" s="9">
        <f>IF(N102="","",IF(N102&lt;0,"Overdue",IF(N102&lt;=14,"Due within 14 days",IF(N102&lt;=30,"Due within 30 days","Current"))))</f>
        <v/>
      </c>
      <c r="Q102" s="9">
        <f>IF(O102="","",IF(O102&lt;0,"Expired",IF(O102&lt;=14,"Due within 14 days",IF(O102&lt;=30,"Due within 30 days","Current"))))</f>
        <v/>
      </c>
      <c r="R102" s="10">
        <f>IF(A102="","",IF(OR(P102="Overdue",Q102="Expired"),"Arrange renewal immediately",IF(OR(P102&lt;&gt;"Current",Q102&lt;&gt;"Current"),"Schedule renewal","No action required")))</f>
        <v/>
      </c>
      <c r="S102" s="3" t="n"/>
      <c r="T102" s="10">
        <f>IF(P102="","",IFERROR(VLOOKUP(P102,'Lists'!$A$4:$B$7,2,FALSE),""))</f>
        <v/>
      </c>
    </row>
    <row r="103" ht="22" customHeight="1">
      <c r="A103" s="2" t="n"/>
      <c r="B103" s="3" t="n"/>
      <c r="C103" s="3" t="n"/>
      <c r="D103" s="3" t="n"/>
      <c r="E103" s="4" t="n"/>
      <c r="F103" s="2" t="n"/>
      <c r="G103" s="5" t="n"/>
      <c r="H103" s="3" t="n"/>
      <c r="I103" s="2" t="n"/>
      <c r="J103" s="31" t="n"/>
      <c r="K103" s="31" t="n"/>
      <c r="L103" s="32" t="n"/>
      <c r="M103" s="32" t="n"/>
      <c r="N103" s="11">
        <f>IF(J103="","",J103-TODAY())</f>
        <v/>
      </c>
      <c r="O103" s="11">
        <f>IF(K103="","",K103-TODAY())</f>
        <v/>
      </c>
      <c r="P103" s="12">
        <f>IF(N103="","",IF(N103&lt;0,"Overdue",IF(N103&lt;=14,"Due within 14 days",IF(N103&lt;=30,"Due within 30 days","Current"))))</f>
        <v/>
      </c>
      <c r="Q103" s="12">
        <f>IF(O103="","",IF(O103&lt;0,"Expired",IF(O103&lt;=14,"Due within 14 days",IF(O103&lt;=30,"Due within 30 days","Current"))))</f>
        <v/>
      </c>
      <c r="R103" s="13">
        <f>IF(A103="","",IF(OR(P103="Overdue",Q103="Expired"),"Arrange renewal immediately",IF(OR(P103&lt;&gt;"Current",Q103&lt;&gt;"Current"),"Schedule renewal","No action required")))</f>
        <v/>
      </c>
      <c r="S103" s="3" t="n"/>
      <c r="T103" s="13">
        <f>IF(P103="","",IFERROR(VLOOKUP(P103,'Lists'!$A$4:$B$7,2,FALSE),""))</f>
        <v/>
      </c>
    </row>
    <row r="104" ht="22" customHeight="1">
      <c r="A104" s="2" t="n"/>
      <c r="B104" s="3" t="n"/>
      <c r="C104" s="3" t="n"/>
      <c r="D104" s="3" t="n"/>
      <c r="E104" s="4" t="n"/>
      <c r="F104" s="2" t="n"/>
      <c r="G104" s="5" t="n"/>
      <c r="H104" s="3" t="n"/>
      <c r="I104" s="2" t="n"/>
      <c r="J104" s="31" t="n"/>
      <c r="K104" s="31" t="n"/>
      <c r="L104" s="32" t="n"/>
      <c r="M104" s="32" t="n"/>
      <c r="N104" s="8">
        <f>IF(J104="","",J104-TODAY())</f>
        <v/>
      </c>
      <c r="O104" s="8">
        <f>IF(K104="","",K104-TODAY())</f>
        <v/>
      </c>
      <c r="P104" s="9">
        <f>IF(N104="","",IF(N104&lt;0,"Overdue",IF(N104&lt;=14,"Due within 14 days",IF(N104&lt;=30,"Due within 30 days","Current"))))</f>
        <v/>
      </c>
      <c r="Q104" s="9">
        <f>IF(O104="","",IF(O104&lt;0,"Expired",IF(O104&lt;=14,"Due within 14 days",IF(O104&lt;=30,"Due within 30 days","Current"))))</f>
        <v/>
      </c>
      <c r="R104" s="10">
        <f>IF(A104="","",IF(OR(P104="Overdue",Q104="Expired"),"Arrange renewal immediately",IF(OR(P104&lt;&gt;"Current",Q104&lt;&gt;"Current"),"Schedule renewal","No action required")))</f>
        <v/>
      </c>
      <c r="S104" s="3" t="n"/>
      <c r="T104" s="10">
        <f>IF(P104="","",IFERROR(VLOOKUP(P104,'Lists'!$A$4:$B$7,2,FALSE),""))</f>
        <v/>
      </c>
    </row>
    <row r="105" ht="22" customHeight="1">
      <c r="A105" s="2" t="n"/>
      <c r="B105" s="3" t="n"/>
      <c r="C105" s="3" t="n"/>
      <c r="D105" s="3" t="n"/>
      <c r="E105" s="4" t="n"/>
      <c r="F105" s="2" t="n"/>
      <c r="G105" s="5" t="n"/>
      <c r="H105" s="3" t="n"/>
      <c r="I105" s="2" t="n"/>
      <c r="J105" s="31" t="n"/>
      <c r="K105" s="31" t="n"/>
      <c r="L105" s="32" t="n"/>
      <c r="M105" s="32" t="n"/>
      <c r="N105" s="11">
        <f>IF(J105="","",J105-TODAY())</f>
        <v/>
      </c>
      <c r="O105" s="11">
        <f>IF(K105="","",K105-TODAY())</f>
        <v/>
      </c>
      <c r="P105" s="12">
        <f>IF(N105="","",IF(N105&lt;0,"Overdue",IF(N105&lt;=14,"Due within 14 days",IF(N105&lt;=30,"Due within 30 days","Current"))))</f>
        <v/>
      </c>
      <c r="Q105" s="12">
        <f>IF(O105="","",IF(O105&lt;0,"Expired",IF(O105&lt;=14,"Due within 14 days",IF(O105&lt;=30,"Due within 30 days","Current"))))</f>
        <v/>
      </c>
      <c r="R105" s="13">
        <f>IF(A105="","",IF(OR(P105="Overdue",Q105="Expired"),"Arrange renewal immediately",IF(OR(P105&lt;&gt;"Current",Q105&lt;&gt;"Current"),"Schedule renewal","No action required")))</f>
        <v/>
      </c>
      <c r="S105" s="3" t="n"/>
      <c r="T105" s="13">
        <f>IF(P105="","",IFERROR(VLOOKUP(P105,'Lists'!$A$4:$B$7,2,FALSE),""))</f>
        <v/>
      </c>
    </row>
    <row r="106" ht="22" customHeight="1">
      <c r="A106" s="2" t="n"/>
      <c r="B106" s="3" t="n"/>
      <c r="C106" s="3" t="n"/>
      <c r="D106" s="3" t="n"/>
      <c r="E106" s="4" t="n"/>
      <c r="F106" s="2" t="n"/>
      <c r="G106" s="5" t="n"/>
      <c r="H106" s="3" t="n"/>
      <c r="I106" s="2" t="n"/>
      <c r="J106" s="31" t="n"/>
      <c r="K106" s="31" t="n"/>
      <c r="L106" s="32" t="n"/>
      <c r="M106" s="32" t="n"/>
      <c r="N106" s="8">
        <f>IF(J106="","",J106-TODAY())</f>
        <v/>
      </c>
      <c r="O106" s="8">
        <f>IF(K106="","",K106-TODAY())</f>
        <v/>
      </c>
      <c r="P106" s="9">
        <f>IF(N106="","",IF(N106&lt;0,"Overdue",IF(N106&lt;=14,"Due within 14 days",IF(N106&lt;=30,"Due within 30 days","Current"))))</f>
        <v/>
      </c>
      <c r="Q106" s="9">
        <f>IF(O106="","",IF(O106&lt;0,"Expired",IF(O106&lt;=14,"Due within 14 days",IF(O106&lt;=30,"Due within 30 days","Current"))))</f>
        <v/>
      </c>
      <c r="R106" s="10">
        <f>IF(A106="","",IF(OR(P106="Overdue",Q106="Expired"),"Arrange renewal immediately",IF(OR(P106&lt;&gt;"Current",Q106&lt;&gt;"Current"),"Schedule renewal","No action required")))</f>
        <v/>
      </c>
      <c r="S106" s="3" t="n"/>
      <c r="T106" s="10">
        <f>IF(P106="","",IFERROR(VLOOKUP(P106,'Lists'!$A$4:$B$7,2,FALSE),""))</f>
        <v/>
      </c>
    </row>
    <row r="107" ht="22" customHeight="1">
      <c r="A107" s="2" t="n"/>
      <c r="B107" s="3" t="n"/>
      <c r="C107" s="3" t="n"/>
      <c r="D107" s="3" t="n"/>
      <c r="E107" s="4" t="n"/>
      <c r="F107" s="2" t="n"/>
      <c r="G107" s="5" t="n"/>
      <c r="H107" s="3" t="n"/>
      <c r="I107" s="2" t="n"/>
      <c r="J107" s="31" t="n"/>
      <c r="K107" s="31" t="n"/>
      <c r="L107" s="32" t="n"/>
      <c r="M107" s="32" t="n"/>
      <c r="N107" s="11">
        <f>IF(J107="","",J107-TODAY())</f>
        <v/>
      </c>
      <c r="O107" s="11">
        <f>IF(K107="","",K107-TODAY())</f>
        <v/>
      </c>
      <c r="P107" s="12">
        <f>IF(N107="","",IF(N107&lt;0,"Overdue",IF(N107&lt;=14,"Due within 14 days",IF(N107&lt;=30,"Due within 30 days","Current"))))</f>
        <v/>
      </c>
      <c r="Q107" s="12">
        <f>IF(O107="","",IF(O107&lt;0,"Expired",IF(O107&lt;=14,"Due within 14 days",IF(O107&lt;=30,"Due within 30 days","Current"))))</f>
        <v/>
      </c>
      <c r="R107" s="13">
        <f>IF(A107="","",IF(OR(P107="Overdue",Q107="Expired"),"Arrange renewal immediately",IF(OR(P107&lt;&gt;"Current",Q107&lt;&gt;"Current"),"Schedule renewal","No action required")))</f>
        <v/>
      </c>
      <c r="S107" s="3" t="n"/>
      <c r="T107" s="13">
        <f>IF(P107="","",IFERROR(VLOOKUP(P107,'Lists'!$A$4:$B$7,2,FALSE),""))</f>
        <v/>
      </c>
    </row>
    <row r="108" ht="22" customHeight="1">
      <c r="A108" s="2" t="n"/>
      <c r="B108" s="3" t="n"/>
      <c r="C108" s="3" t="n"/>
      <c r="D108" s="3" t="n"/>
      <c r="E108" s="4" t="n"/>
      <c r="F108" s="2" t="n"/>
      <c r="G108" s="5" t="n"/>
      <c r="H108" s="3" t="n"/>
      <c r="I108" s="2" t="n"/>
      <c r="J108" s="31" t="n"/>
      <c r="K108" s="31" t="n"/>
      <c r="L108" s="32" t="n"/>
      <c r="M108" s="32" t="n"/>
      <c r="N108" s="8">
        <f>IF(J108="","",J108-TODAY())</f>
        <v/>
      </c>
      <c r="O108" s="8">
        <f>IF(K108="","",K108-TODAY())</f>
        <v/>
      </c>
      <c r="P108" s="9">
        <f>IF(N108="","",IF(N108&lt;0,"Overdue",IF(N108&lt;=14,"Due within 14 days",IF(N108&lt;=30,"Due within 30 days","Current"))))</f>
        <v/>
      </c>
      <c r="Q108" s="9">
        <f>IF(O108="","",IF(O108&lt;0,"Expired",IF(O108&lt;=14,"Due within 14 days",IF(O108&lt;=30,"Due within 30 days","Current"))))</f>
        <v/>
      </c>
      <c r="R108" s="10">
        <f>IF(A108="","",IF(OR(P108="Overdue",Q108="Expired"),"Arrange renewal immediately",IF(OR(P108&lt;&gt;"Current",Q108&lt;&gt;"Current"),"Schedule renewal","No action required")))</f>
        <v/>
      </c>
      <c r="S108" s="3" t="n"/>
      <c r="T108" s="10">
        <f>IF(P108="","",IFERROR(VLOOKUP(P108,'Lists'!$A$4:$B$7,2,FALSE),""))</f>
        <v/>
      </c>
    </row>
    <row r="109" ht="22" customHeight="1">
      <c r="A109" s="2" t="n"/>
      <c r="B109" s="3" t="n"/>
      <c r="C109" s="3" t="n"/>
      <c r="D109" s="3" t="n"/>
      <c r="E109" s="4" t="n"/>
      <c r="F109" s="2" t="n"/>
      <c r="G109" s="5" t="n"/>
      <c r="H109" s="3" t="n"/>
      <c r="I109" s="2" t="n"/>
      <c r="J109" s="31" t="n"/>
      <c r="K109" s="31" t="n"/>
      <c r="L109" s="32" t="n"/>
      <c r="M109" s="32" t="n"/>
      <c r="N109" s="11">
        <f>IF(J109="","",J109-TODAY())</f>
        <v/>
      </c>
      <c r="O109" s="11">
        <f>IF(K109="","",K109-TODAY())</f>
        <v/>
      </c>
      <c r="P109" s="12">
        <f>IF(N109="","",IF(N109&lt;0,"Overdue",IF(N109&lt;=14,"Due within 14 days",IF(N109&lt;=30,"Due within 30 days","Current"))))</f>
        <v/>
      </c>
      <c r="Q109" s="12">
        <f>IF(O109="","",IF(O109&lt;0,"Expired",IF(O109&lt;=14,"Due within 14 days",IF(O109&lt;=30,"Due within 30 days","Current"))))</f>
        <v/>
      </c>
      <c r="R109" s="13">
        <f>IF(A109="","",IF(OR(P109="Overdue",Q109="Expired"),"Arrange renewal immediately",IF(OR(P109&lt;&gt;"Current",Q109&lt;&gt;"Current"),"Schedule renewal","No action required")))</f>
        <v/>
      </c>
      <c r="S109" s="3" t="n"/>
      <c r="T109" s="13">
        <f>IF(P109="","",IFERROR(VLOOKUP(P109,'Lists'!$A$4:$B$7,2,FALSE),""))</f>
        <v/>
      </c>
    </row>
    <row r="110" ht="22" customHeight="1">
      <c r="A110" s="2" t="n"/>
      <c r="B110" s="3" t="n"/>
      <c r="C110" s="3" t="n"/>
      <c r="D110" s="3" t="n"/>
      <c r="E110" s="4" t="n"/>
      <c r="F110" s="2" t="n"/>
      <c r="G110" s="5" t="n"/>
      <c r="H110" s="3" t="n"/>
      <c r="I110" s="2" t="n"/>
      <c r="J110" s="31" t="n"/>
      <c r="K110" s="31" t="n"/>
      <c r="L110" s="32" t="n"/>
      <c r="M110" s="32" t="n"/>
      <c r="N110" s="8">
        <f>IF(J110="","",J110-TODAY())</f>
        <v/>
      </c>
      <c r="O110" s="8">
        <f>IF(K110="","",K110-TODAY())</f>
        <v/>
      </c>
      <c r="P110" s="9">
        <f>IF(N110="","",IF(N110&lt;0,"Overdue",IF(N110&lt;=14,"Due within 14 days",IF(N110&lt;=30,"Due within 30 days","Current"))))</f>
        <v/>
      </c>
      <c r="Q110" s="9">
        <f>IF(O110="","",IF(O110&lt;0,"Expired",IF(O110&lt;=14,"Due within 14 days",IF(O110&lt;=30,"Due within 30 days","Current"))))</f>
        <v/>
      </c>
      <c r="R110" s="10">
        <f>IF(A110="","",IF(OR(P110="Overdue",Q110="Expired"),"Arrange renewal immediately",IF(OR(P110&lt;&gt;"Current",Q110&lt;&gt;"Current"),"Schedule renewal","No action required")))</f>
        <v/>
      </c>
      <c r="S110" s="3" t="n"/>
      <c r="T110" s="10">
        <f>IF(P110="","",IFERROR(VLOOKUP(P110,'Lists'!$A$4:$B$7,2,FALSE),""))</f>
        <v/>
      </c>
    </row>
    <row r="111" ht="22" customHeight="1">
      <c r="A111" s="2" t="n"/>
      <c r="B111" s="3" t="n"/>
      <c r="C111" s="3" t="n"/>
      <c r="D111" s="3" t="n"/>
      <c r="E111" s="4" t="n"/>
      <c r="F111" s="2" t="n"/>
      <c r="G111" s="5" t="n"/>
      <c r="H111" s="3" t="n"/>
      <c r="I111" s="2" t="n"/>
      <c r="J111" s="31" t="n"/>
      <c r="K111" s="31" t="n"/>
      <c r="L111" s="32" t="n"/>
      <c r="M111" s="32" t="n"/>
      <c r="N111" s="11">
        <f>IF(J111="","",J111-TODAY())</f>
        <v/>
      </c>
      <c r="O111" s="11">
        <f>IF(K111="","",K111-TODAY())</f>
        <v/>
      </c>
      <c r="P111" s="12">
        <f>IF(N111="","",IF(N111&lt;0,"Overdue",IF(N111&lt;=14,"Due within 14 days",IF(N111&lt;=30,"Due within 30 days","Current"))))</f>
        <v/>
      </c>
      <c r="Q111" s="12">
        <f>IF(O111="","",IF(O111&lt;0,"Expired",IF(O111&lt;=14,"Due within 14 days",IF(O111&lt;=30,"Due within 30 days","Current"))))</f>
        <v/>
      </c>
      <c r="R111" s="13">
        <f>IF(A111="","",IF(OR(P111="Overdue",Q111="Expired"),"Arrange renewal immediately",IF(OR(P111&lt;&gt;"Current",Q111&lt;&gt;"Current"),"Schedule renewal","No action required")))</f>
        <v/>
      </c>
      <c r="S111" s="3" t="n"/>
      <c r="T111" s="13">
        <f>IF(P111="","",IFERROR(VLOOKUP(P111,'Lists'!$A$4:$B$7,2,FALSE),""))</f>
        <v/>
      </c>
    </row>
  </sheetData>
  <autoFilter ref="A1:T111"/>
  <conditionalFormatting sqref="P2:T111">
    <cfRule type="expression" priority="1" dxfId="0" stopIfTrue="1">
      <formula>OR($P2="Overdue",$Q2="Expired")</formula>
    </cfRule>
    <cfRule type="expression" priority="2" dxfId="1" stopIfTrue="1">
      <formula>OR($P2="Due within 14 days",$P2="Due within 30 days",$Q2="Due within 14 days",$Q2="Due within 30 days")</formula>
    </cfRule>
    <cfRule type="expression" priority="3" dxfId="2" stopIfTrue="1">
      <formula>AND($P2="Current",$Q2="Current")</formula>
    </cfRule>
  </conditionalFormatting>
  <dataValidations count="4">
    <dataValidation sqref="F2:F111" showErrorMessage="1" showInputMessage="1" allowBlank="1" type="list">
      <formula1>'Lists'!$G$4:$G$8</formula1>
    </dataValidation>
    <dataValidation sqref="I2:I111" showErrorMessage="1" showInputMessage="1" allowBlank="1" type="list">
      <formula1>'Lists'!$I$4:$I$13</formula1>
    </dataValidation>
    <dataValidation sqref="G2:G111" showErrorMessage="1" showInputMessage="1" allowBlank="1" type="whole" operator="between">
      <formula1>0</formula1>
      <formula2>2000000</formula2>
    </dataValidation>
    <dataValidation sqref="L2:M111" showErrorMessage="1" showInputMessage="1" allowBlank="1" type="decimal" operator="between">
      <formula1>0</formula1>
      <formula2>10000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293B"/>
    <outlinePr summaryBelow="1" summaryRight="1"/>
    <pageSetUpPr/>
  </sheetPr>
  <dimension ref="A1:G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21" customWidth="1" min="2" max="2"/>
    <col width="21" customWidth="1" min="3" max="3"/>
    <col width="22" customWidth="1" min="4" max="4"/>
    <col width="20" customWidth="1" min="5" max="5"/>
    <col width="24" customWidth="1" min="6" max="6"/>
    <col width="18" customWidth="1" min="7" max="7"/>
    <col width="4" customWidth="1" min="8" max="8"/>
    <col width="4" customWidth="1" min="9" max="9"/>
    <col width="4" customWidth="1" min="10" max="10"/>
    <col width="4" customWidth="1" min="11" max="11"/>
  </cols>
  <sheetData>
    <row r="1" ht="32" customHeight="1">
      <c r="A1" s="14" t="inlineStr">
        <is>
          <t>NZ WOF and Rego Reminder Dashboard</t>
        </is>
      </c>
      <c r="B1" s="33" t="n"/>
      <c r="C1" s="33" t="n"/>
      <c r="D1" s="33" t="n"/>
      <c r="E1" s="33" t="n"/>
      <c r="F1" s="33" t="n"/>
      <c r="G1" s="34" t="n"/>
    </row>
    <row r="2">
      <c r="A2" s="16" t="inlineStr">
        <is>
          <t>Reporting date</t>
        </is>
      </c>
      <c r="B2" s="35">
        <f>TODAY()</f>
        <v/>
      </c>
    </row>
    <row r="3"/>
    <row r="4" ht="34" customHeight="1">
      <c r="A4" s="18" t="inlineStr">
        <is>
          <t>Total vehicles</t>
        </is>
      </c>
      <c r="B4" s="18" t="inlineStr">
        <is>
          <t>WOF due within 30 days</t>
        </is>
      </c>
      <c r="C4" s="18" t="inlineStr">
        <is>
          <t>Rego due within 30 days</t>
        </is>
      </c>
      <c r="D4" s="18" t="inlineStr">
        <is>
          <t>Overdue / expired items</t>
        </is>
      </c>
      <c r="E4" s="18" t="inlineStr">
        <is>
          <t>Average days until WOF</t>
        </is>
      </c>
      <c r="F4" s="18" t="inlineStr">
        <is>
          <t>Estimated renewal cost</t>
        </is>
      </c>
      <c r="G4" s="18" t="inlineStr">
        <is>
          <t>WOF records current</t>
        </is>
      </c>
    </row>
    <row r="5" ht="32" customHeight="1">
      <c r="A5" s="19">
        <f>COUNTA('Vehicle Register'!$A$2:$A$111)</f>
        <v/>
      </c>
      <c r="B5" s="19">
        <f>COUNTIF('Vehicle Register'!$P$2:$P$111,"Due within 30 days")+COUNTIF('Vehicle Register'!$P$2:$P$111,"Due within 14 days")</f>
        <v/>
      </c>
      <c r="C5" s="19">
        <f>COUNTIF('Vehicle Register'!$Q$2:$Q$111,"Due within 30 days")+COUNTIF('Vehicle Register'!$Q$2:$Q$111,"Due within 14 days")</f>
        <v/>
      </c>
      <c r="D5" s="19">
        <f>COUNTIF('Vehicle Register'!$P$2:$P$111,"Overdue")+COUNTIF('Vehicle Register'!$Q$2:$Q$111,"Expired")</f>
        <v/>
      </c>
      <c r="E5" s="36">
        <f>IFERROR(AVERAGE('Vehicle Register'!$N$2:$N$111),0)</f>
        <v/>
      </c>
      <c r="F5" s="37">
        <f>SUM('Vehicle Register'!$L$2:$L$111)+SUM('Vehicle Register'!$M$2:$M$111)</f>
        <v/>
      </c>
      <c r="G5" s="38">
        <f>IFERROR(COUNTIF('Vehicle Register'!$P$2:$P$111,"Current")/COUNTA('Vehicle Register'!$A$2:$A$111),0)</f>
        <v/>
      </c>
    </row>
    <row r="6"/>
    <row r="7"/>
    <row r="8">
      <c r="A8" s="23" t="inlineStr">
        <is>
          <t>Status analysis</t>
        </is>
      </c>
      <c r="B8" s="24" t="n"/>
      <c r="C8" s="24" t="n"/>
    </row>
    <row r="9">
      <c r="A9" s="18" t="inlineStr">
        <is>
          <t>Status</t>
        </is>
      </c>
      <c r="B9" s="18" t="inlineStr">
        <is>
          <t>WOF records</t>
        </is>
      </c>
      <c r="C9" s="18" t="inlineStr">
        <is>
          <t>Rego records</t>
        </is>
      </c>
    </row>
    <row r="10">
      <c r="A10" s="10" t="inlineStr">
        <is>
          <t>Current</t>
        </is>
      </c>
      <c r="B10" s="9">
        <f>COUNTIF('Vehicle Register'!$P$2:$P$111,A10)</f>
        <v/>
      </c>
      <c r="C10" s="9">
        <f>COUNTIF('Vehicle Register'!$Q$2:$Q$111,A10)</f>
        <v/>
      </c>
    </row>
    <row r="11">
      <c r="A11" s="13" t="inlineStr">
        <is>
          <t>Due within 30 days</t>
        </is>
      </c>
      <c r="B11" s="12">
        <f>COUNTIF('Vehicle Register'!$P$2:$P$111,A11)</f>
        <v/>
      </c>
      <c r="C11" s="12">
        <f>COUNTIF('Vehicle Register'!$Q$2:$Q$111,A11)</f>
        <v/>
      </c>
    </row>
    <row r="12">
      <c r="A12" s="10" t="inlineStr">
        <is>
          <t>Due within 14 days</t>
        </is>
      </c>
      <c r="B12" s="9">
        <f>COUNTIF('Vehicle Register'!$P$2:$P$111,A12)</f>
        <v/>
      </c>
      <c r="C12" s="9">
        <f>COUNTIF('Vehicle Register'!$Q$2:$Q$111,A12)</f>
        <v/>
      </c>
    </row>
    <row r="13">
      <c r="A13" s="13" t="inlineStr">
        <is>
          <t>Overdue / Expired</t>
        </is>
      </c>
      <c r="B13" s="12">
        <f>COUNTIF('Vehicle Register'!$P$2:$P$111,"Overdue")</f>
        <v/>
      </c>
      <c r="C13" s="12">
        <f>COUNTIF('Vehicle Register'!$Q$2:$Q$111,"Expired")</f>
        <v/>
      </c>
    </row>
    <row r="14">
      <c r="B14">
        <f>IF(A14="","",COUNTIF('Vehicle Register'!$P$2:$P$111,A14))</f>
        <v/>
      </c>
      <c r="C14">
        <f>IF(A14="","",COUNTIF('Vehicle Register'!$Q$2:$Q$111,A14))</f>
        <v/>
      </c>
    </row>
    <row r="15">
      <c r="A15" s="23" t="inlineStr">
        <is>
          <t>Dashboard notes</t>
        </is>
      </c>
      <c r="B15">
        <f>IF(A15="","",COUNTIF('Vehicle Register'!$P$2:$P$111,A15))</f>
        <v/>
      </c>
      <c r="C15">
        <f>IF(A15="","",COUNTIF('Vehicle Register'!$Q$2:$Q$111,A15))</f>
        <v/>
      </c>
    </row>
    <row r="16" ht="38" customHeight="1">
      <c r="A16" s="25" t="inlineStr">
        <is>
          <t>Use the Vehicle Register filters to review individual vehicles. Counts include all prepared vehicle rows and update when new vehicle details are entered.</t>
        </is>
      </c>
      <c r="B16">
        <f>IF(A16="","",COUNTIF('Vehicle Register'!$P$2:$P$111,A16))</f>
        <v/>
      </c>
      <c r="C16">
        <f>IF(A16="","",COUNTIF('Vehicle Register'!$Q$2:$Q$111,A16))</f>
        <v/>
      </c>
    </row>
    <row r="17">
      <c r="B17">
        <f>IF(A17="","",COUNTIF('Vehicle Register'!$P$2:$P$111,A17))</f>
        <v/>
      </c>
      <c r="C17">
        <f>IF(A17="","",COUNTIF('Vehicle Register'!$Q$2:$Q$111,A17))</f>
        <v/>
      </c>
    </row>
    <row r="18">
      <c r="B18">
        <f>IF(A18="","",COUNTIF('Vehicle Register'!$P$2:$P$111,A18))</f>
        <v/>
      </c>
      <c r="C18">
        <f>IF(A18="","",COUNTIF('Vehicle Register'!$Q$2:$Q$111,A18))</f>
        <v/>
      </c>
    </row>
    <row r="19">
      <c r="B19">
        <f>IF(A19="","",COUNTIF('Vehicle Register'!$P$2:$P$111,A19))</f>
        <v/>
      </c>
      <c r="C19">
        <f>IF(A19="","",COUNTIF('Vehicle Register'!$Q$2:$Q$111,A19))</f>
        <v/>
      </c>
    </row>
    <row r="20">
      <c r="B20">
        <f>IF(A20="","",COUNTIF('Vehicle Register'!$P$2:$P$111,A20))</f>
        <v/>
      </c>
      <c r="C20">
        <f>IF(A20="","",COUNTIF('Vehicle Register'!$Q$2:$Q$111,A20))</f>
        <v/>
      </c>
    </row>
    <row r="21">
      <c r="B21">
        <f>IF(A21="","",COUNTIF('Vehicle Register'!$P$2:$P$111,A21))</f>
        <v/>
      </c>
      <c r="C21">
        <f>IF(A21="","",COUNTIF('Vehicle Register'!$Q$2:$Q$111,A21))</f>
        <v/>
      </c>
    </row>
    <row r="22">
      <c r="B22">
        <f>IF(A22="","",COUNTIF('Vehicle Register'!$P$2:$P$111,A22))</f>
        <v/>
      </c>
      <c r="C22">
        <f>IF(A22="","",COUNTIF('Vehicle Register'!$Q$2:$Q$111,A22))</f>
        <v/>
      </c>
    </row>
    <row r="23">
      <c r="B23">
        <f>IF(A23="","",COUNTIF('Vehicle Register'!$P$2:$P$111,A23))</f>
        <v/>
      </c>
      <c r="C23">
        <f>IF(A23="","",COUNTIF('Vehicle Register'!$Q$2:$Q$111,A23))</f>
        <v/>
      </c>
    </row>
    <row r="24">
      <c r="B24">
        <f>IF(A24="","",COUNTIF('Vehicle Register'!$P$2:$P$111,A24))</f>
        <v/>
      </c>
      <c r="C24">
        <f>IF(A24="","",COUNTIF('Vehicle Register'!$Q$2:$Q$111,A24))</f>
        <v/>
      </c>
    </row>
    <row r="25">
      <c r="B25">
        <f>IF(A25="","",COUNTIF('Vehicle Register'!$P$2:$P$111,A25))</f>
        <v/>
      </c>
      <c r="C25">
        <f>IF(A25="","",COUNTIF('Vehicle Register'!$Q$2:$Q$111,A25))</f>
        <v/>
      </c>
    </row>
    <row r="26">
      <c r="B26">
        <f>IF(A26="","",COUNTIF('Vehicle Register'!$P$2:$P$111,A26))</f>
        <v/>
      </c>
      <c r="C26">
        <f>IF(A26="","",COUNTIF('Vehicle Register'!$Q$2:$Q$111,A26))</f>
        <v/>
      </c>
    </row>
    <row r="27">
      <c r="B27">
        <f>IF(A27="","",COUNTIF('Vehicle Register'!$P$2:$P$111,A27))</f>
        <v/>
      </c>
      <c r="C27">
        <f>IF(A27="","",COUNTIF('Vehicle Register'!$Q$2:$Q$111,A27))</f>
        <v/>
      </c>
    </row>
    <row r="28">
      <c r="B28">
        <f>IF(A28="","",COUNTIF('Vehicle Register'!$P$2:$P$111,A28))</f>
        <v/>
      </c>
      <c r="C28">
        <f>IF(A28="","",COUNTIF('Vehicle Register'!$Q$2:$Q$111,A28))</f>
        <v/>
      </c>
    </row>
    <row r="29">
      <c r="B29">
        <f>IF(A29="","",COUNTIF('Vehicle Register'!$P$2:$P$111,A29))</f>
        <v/>
      </c>
      <c r="C29">
        <f>IF(A29="","",COUNTIF('Vehicle Register'!$Q$2:$Q$111,A29))</f>
        <v/>
      </c>
    </row>
    <row r="30">
      <c r="B30">
        <f>IF(A30="","",COUNTIF('Vehicle Register'!$P$2:$P$111,A30))</f>
        <v/>
      </c>
      <c r="C30">
        <f>IF(A30="","",COUNTIF('Vehicle Register'!$Q$2:$Q$111,A30))</f>
        <v/>
      </c>
    </row>
    <row r="31">
      <c r="B31">
        <f>IF(A31="","",COUNTIF('Vehicle Register'!$P$2:$P$111,A31))</f>
        <v/>
      </c>
      <c r="C31">
        <f>IF(A31="","",COUNTIF('Vehicle Register'!$Q$2:$Q$111,A31))</f>
        <v/>
      </c>
    </row>
    <row r="32">
      <c r="B32">
        <f>IF(A32="","",COUNTIF('Vehicle Register'!$P$2:$P$111,A32))</f>
        <v/>
      </c>
      <c r="C32">
        <f>IF(A32="","",COUNTIF('Vehicle Register'!$Q$2:$Q$111,A32))</f>
        <v/>
      </c>
    </row>
    <row r="33">
      <c r="B33">
        <f>IF(A33="","",COUNTIF('Vehicle Register'!$P$2:$P$111,A33))</f>
        <v/>
      </c>
      <c r="C33">
        <f>IF(A33="","",COUNTIF('Vehicle Register'!$Q$2:$Q$111,A33))</f>
        <v/>
      </c>
    </row>
    <row r="34">
      <c r="B34">
        <f>IF(A34="","",COUNTIF('Vehicle Register'!$P$2:$P$111,A34))</f>
        <v/>
      </c>
      <c r="C34">
        <f>IF(A34="","",COUNTIF('Vehicle Register'!$Q$2:$Q$111,A34))</f>
        <v/>
      </c>
    </row>
    <row r="35">
      <c r="B35">
        <f>IF(A35="","",COUNTIF('Vehicle Register'!$P$2:$P$111,A35))</f>
        <v/>
      </c>
      <c r="C35">
        <f>IF(A35="","",COUNTIF('Vehicle Register'!$Q$2:$Q$111,A35))</f>
        <v/>
      </c>
    </row>
    <row r="36">
      <c r="B36">
        <f>IF(A36="","",COUNTIF('Vehicle Register'!$P$2:$P$111,A36))</f>
        <v/>
      </c>
      <c r="C36">
        <f>IF(A36="","",COUNTIF('Vehicle Register'!$Q$2:$Q$111,A36))</f>
        <v/>
      </c>
    </row>
    <row r="37">
      <c r="B37">
        <f>IF(A37="","",COUNTIF('Vehicle Register'!$P$2:$P$111,A37))</f>
        <v/>
      </c>
      <c r="C37">
        <f>IF(A37="","",COUNTIF('Vehicle Register'!$Q$2:$Q$111,A37))</f>
        <v/>
      </c>
    </row>
    <row r="38">
      <c r="B38">
        <f>IF(A38="","",COUNTIF('Vehicle Register'!$P$2:$P$111,A38))</f>
        <v/>
      </c>
      <c r="C38">
        <f>IF(A38="","",COUNTIF('Vehicle Register'!$Q$2:$Q$111,A38))</f>
        <v/>
      </c>
    </row>
    <row r="39">
      <c r="B39">
        <f>IF(A39="","",COUNTIF('Vehicle Register'!$P$2:$P$111,A39))</f>
        <v/>
      </c>
      <c r="C39">
        <f>IF(A39="","",COUNTIF('Vehicle Register'!$Q$2:$Q$111,A39))</f>
        <v/>
      </c>
    </row>
    <row r="40">
      <c r="B40">
        <f>IF(A40="","",COUNTIF('Vehicle Register'!$P$2:$P$111,A40))</f>
        <v/>
      </c>
      <c r="C40">
        <f>IF(A40="","",COUNTIF('Vehicle Register'!$Q$2:$Q$111,A40))</f>
        <v/>
      </c>
    </row>
    <row r="41">
      <c r="B41">
        <f>IF(A41="","",COUNTIF('Vehicle Register'!$P$2:$P$111,A41))</f>
        <v/>
      </c>
      <c r="C41">
        <f>IF(A41="","",COUNTIF('Vehicle Register'!$Q$2:$Q$111,A41))</f>
        <v/>
      </c>
    </row>
    <row r="42">
      <c r="B42">
        <f>IF(A42="","",COUNTIF('Vehicle Register'!$P$2:$P$111,A42))</f>
        <v/>
      </c>
      <c r="C42">
        <f>IF(A42="","",COUNTIF('Vehicle Register'!$Q$2:$Q$111,A42))</f>
        <v/>
      </c>
    </row>
    <row r="43">
      <c r="B43">
        <f>IF(A43="","",COUNTIF('Vehicle Register'!$P$2:$P$111,A43))</f>
        <v/>
      </c>
      <c r="C43">
        <f>IF(A43="","",COUNTIF('Vehicle Register'!$Q$2:$Q$111,A43))</f>
        <v/>
      </c>
    </row>
    <row r="44">
      <c r="B44">
        <f>IF(A44="","",COUNTIF('Vehicle Register'!$P$2:$P$111,A44))</f>
        <v/>
      </c>
      <c r="C44">
        <f>IF(A44="","",COUNTIF('Vehicle Register'!$Q$2:$Q$111,A44))</f>
        <v/>
      </c>
    </row>
    <row r="45">
      <c r="B45">
        <f>IF(A45="","",COUNTIF('Vehicle Register'!$P$2:$P$111,A45))</f>
        <v/>
      </c>
      <c r="C45">
        <f>IF(A45="","",COUNTIF('Vehicle Register'!$Q$2:$Q$111,A45))</f>
        <v/>
      </c>
    </row>
    <row r="46">
      <c r="B46">
        <f>IF(A46="","",COUNTIF('Vehicle Register'!$P$2:$P$111,A46))</f>
        <v/>
      </c>
      <c r="C46">
        <f>IF(A46="","",COUNTIF('Vehicle Register'!$Q$2:$Q$111,A46))</f>
        <v/>
      </c>
    </row>
    <row r="47">
      <c r="B47">
        <f>IF(A47="","",COUNTIF('Vehicle Register'!$P$2:$P$111,A47))</f>
        <v/>
      </c>
      <c r="C47">
        <f>IF(A47="","",COUNTIF('Vehicle Register'!$Q$2:$Q$111,A47))</f>
        <v/>
      </c>
    </row>
    <row r="48">
      <c r="B48">
        <f>IF(A48="","",COUNTIF('Vehicle Register'!$P$2:$P$111,A48))</f>
        <v/>
      </c>
      <c r="C48">
        <f>IF(A48="","",COUNTIF('Vehicle Register'!$Q$2:$Q$111,A48))</f>
        <v/>
      </c>
    </row>
    <row r="49">
      <c r="B49">
        <f>IF(A49="","",COUNTIF('Vehicle Register'!$P$2:$P$111,A49))</f>
        <v/>
      </c>
      <c r="C49">
        <f>IF(A49="","",COUNTIF('Vehicle Register'!$Q$2:$Q$111,A49))</f>
        <v/>
      </c>
    </row>
    <row r="50">
      <c r="B50">
        <f>IF(A50="","",COUNTIF('Vehicle Register'!$P$2:$P$111,A50))</f>
        <v/>
      </c>
      <c r="C50">
        <f>IF(A50="","",COUNTIF('Vehicle Register'!$Q$2:$Q$111,A50))</f>
        <v/>
      </c>
    </row>
    <row r="51">
      <c r="B51">
        <f>IF(A51="","",COUNTIF('Vehicle Register'!$P$2:$P$111,A51))</f>
        <v/>
      </c>
      <c r="C51">
        <f>IF(A51="","",COUNTIF('Vehicle Register'!$Q$2:$Q$111,A51))</f>
        <v/>
      </c>
    </row>
    <row r="52">
      <c r="B52">
        <f>IF(A52="","",COUNTIF('Vehicle Register'!$P$2:$P$111,A52))</f>
        <v/>
      </c>
      <c r="C52">
        <f>IF(A52="","",COUNTIF('Vehicle Register'!$Q$2:$Q$111,A52))</f>
        <v/>
      </c>
    </row>
    <row r="53">
      <c r="B53">
        <f>IF(A53="","",COUNTIF('Vehicle Register'!$P$2:$P$111,A53))</f>
        <v/>
      </c>
      <c r="C53">
        <f>IF(A53="","",COUNTIF('Vehicle Register'!$Q$2:$Q$111,A53))</f>
        <v/>
      </c>
    </row>
    <row r="54">
      <c r="B54">
        <f>IF(A54="","",COUNTIF('Vehicle Register'!$P$2:$P$111,A54))</f>
        <v/>
      </c>
      <c r="C54">
        <f>IF(A54="","",COUNTIF('Vehicle Register'!$Q$2:$Q$111,A54))</f>
        <v/>
      </c>
    </row>
    <row r="55">
      <c r="B55">
        <f>IF(A55="","",COUNTIF('Vehicle Register'!$P$2:$P$111,A55))</f>
        <v/>
      </c>
      <c r="C55">
        <f>IF(A55="","",COUNTIF('Vehicle Register'!$Q$2:$Q$111,A55))</f>
        <v/>
      </c>
    </row>
    <row r="56">
      <c r="B56">
        <f>IF(A56="","",COUNTIF('Vehicle Register'!$P$2:$P$111,A56))</f>
        <v/>
      </c>
      <c r="C56">
        <f>IF(A56="","",COUNTIF('Vehicle Register'!$Q$2:$Q$111,A56))</f>
        <v/>
      </c>
    </row>
    <row r="57">
      <c r="B57">
        <f>IF(A57="","",COUNTIF('Vehicle Register'!$P$2:$P$111,A57))</f>
        <v/>
      </c>
      <c r="C57">
        <f>IF(A57="","",COUNTIF('Vehicle Register'!$Q$2:$Q$111,A57))</f>
        <v/>
      </c>
    </row>
    <row r="58">
      <c r="B58">
        <f>IF(A58="","",COUNTIF('Vehicle Register'!$P$2:$P$111,A58))</f>
        <v/>
      </c>
      <c r="C58">
        <f>IF(A58="","",COUNTIF('Vehicle Register'!$Q$2:$Q$111,A58))</f>
        <v/>
      </c>
    </row>
    <row r="59">
      <c r="B59">
        <f>IF(A59="","",COUNTIF('Vehicle Register'!$P$2:$P$111,A59))</f>
        <v/>
      </c>
      <c r="C59">
        <f>IF(A59="","",COUNTIF('Vehicle Register'!$Q$2:$Q$111,A59))</f>
        <v/>
      </c>
    </row>
    <row r="60">
      <c r="B60">
        <f>IF(A60="","",COUNTIF('Vehicle Register'!$P$2:$P$111,A60))</f>
        <v/>
      </c>
      <c r="C60">
        <f>IF(A60="","",COUNTIF('Vehicle Register'!$Q$2:$Q$111,A60))</f>
        <v/>
      </c>
    </row>
    <row r="61">
      <c r="B61">
        <f>IF(A61="","",COUNTIF('Vehicle Register'!$P$2:$P$111,A61))</f>
        <v/>
      </c>
      <c r="C61">
        <f>IF(A61="","",COUNTIF('Vehicle Register'!$Q$2:$Q$111,A61))</f>
        <v/>
      </c>
    </row>
    <row r="62">
      <c r="B62">
        <f>IF(A62="","",COUNTIF('Vehicle Register'!$P$2:$P$111,A62))</f>
        <v/>
      </c>
      <c r="C62">
        <f>IF(A62="","",COUNTIF('Vehicle Register'!$Q$2:$Q$111,A62))</f>
        <v/>
      </c>
    </row>
    <row r="63">
      <c r="B63">
        <f>IF(A63="","",COUNTIF('Vehicle Register'!$P$2:$P$111,A63))</f>
        <v/>
      </c>
      <c r="C63">
        <f>IF(A63="","",COUNTIF('Vehicle Register'!$Q$2:$Q$111,A63))</f>
        <v/>
      </c>
    </row>
    <row r="64">
      <c r="B64">
        <f>IF(A64="","",COUNTIF('Vehicle Register'!$P$2:$P$111,A64))</f>
        <v/>
      </c>
      <c r="C64">
        <f>IF(A64="","",COUNTIF('Vehicle Register'!$Q$2:$Q$111,A64))</f>
        <v/>
      </c>
    </row>
    <row r="65">
      <c r="B65">
        <f>IF(A65="","",COUNTIF('Vehicle Register'!$P$2:$P$111,A65))</f>
        <v/>
      </c>
      <c r="C65">
        <f>IF(A65="","",COUNTIF('Vehicle Register'!$Q$2:$Q$111,A65))</f>
        <v/>
      </c>
    </row>
    <row r="66">
      <c r="B66">
        <f>IF(A66="","",COUNTIF('Vehicle Register'!$P$2:$P$111,A66))</f>
        <v/>
      </c>
      <c r="C66">
        <f>IF(A66="","",COUNTIF('Vehicle Register'!$Q$2:$Q$111,A66))</f>
        <v/>
      </c>
    </row>
    <row r="67">
      <c r="B67">
        <f>IF(A67="","",COUNTIF('Vehicle Register'!$P$2:$P$111,A67))</f>
        <v/>
      </c>
      <c r="C67">
        <f>IF(A67="","",COUNTIF('Vehicle Register'!$Q$2:$Q$111,A67))</f>
        <v/>
      </c>
    </row>
    <row r="68">
      <c r="B68">
        <f>IF(A68="","",COUNTIF('Vehicle Register'!$P$2:$P$111,A68))</f>
        <v/>
      </c>
      <c r="C68">
        <f>IF(A68="","",COUNTIF('Vehicle Register'!$Q$2:$Q$111,A68))</f>
        <v/>
      </c>
    </row>
    <row r="69">
      <c r="B69">
        <f>IF(A69="","",COUNTIF('Vehicle Register'!$P$2:$P$111,A69))</f>
        <v/>
      </c>
      <c r="C69">
        <f>IF(A69="","",COUNTIF('Vehicle Register'!$Q$2:$Q$111,A69))</f>
        <v/>
      </c>
    </row>
    <row r="70">
      <c r="B70">
        <f>IF(A70="","",COUNTIF('Vehicle Register'!$P$2:$P$111,A70))</f>
        <v/>
      </c>
      <c r="C70">
        <f>IF(A70="","",COUNTIF('Vehicle Register'!$Q$2:$Q$111,A70))</f>
        <v/>
      </c>
    </row>
    <row r="71">
      <c r="B71">
        <f>IF(A71="","",COUNTIF('Vehicle Register'!$P$2:$P$111,A71))</f>
        <v/>
      </c>
      <c r="C71">
        <f>IF(A71="","",COUNTIF('Vehicle Register'!$Q$2:$Q$111,A71))</f>
        <v/>
      </c>
    </row>
    <row r="72">
      <c r="B72">
        <f>IF(A72="","",COUNTIF('Vehicle Register'!$P$2:$P$111,A72))</f>
        <v/>
      </c>
      <c r="C72">
        <f>IF(A72="","",COUNTIF('Vehicle Register'!$Q$2:$Q$111,A72))</f>
        <v/>
      </c>
    </row>
    <row r="73">
      <c r="B73">
        <f>IF(A73="","",COUNTIF('Vehicle Register'!$P$2:$P$111,A73))</f>
        <v/>
      </c>
      <c r="C73">
        <f>IF(A73="","",COUNTIF('Vehicle Register'!$Q$2:$Q$111,A73))</f>
        <v/>
      </c>
    </row>
    <row r="74">
      <c r="B74">
        <f>IF(A74="","",COUNTIF('Vehicle Register'!$P$2:$P$111,A74))</f>
        <v/>
      </c>
      <c r="C74">
        <f>IF(A74="","",COUNTIF('Vehicle Register'!$Q$2:$Q$111,A74))</f>
        <v/>
      </c>
    </row>
    <row r="75">
      <c r="B75">
        <f>IF(A75="","",COUNTIF('Vehicle Register'!$P$2:$P$111,A75))</f>
        <v/>
      </c>
      <c r="C75">
        <f>IF(A75="","",COUNTIF('Vehicle Register'!$Q$2:$Q$111,A75))</f>
        <v/>
      </c>
    </row>
    <row r="76">
      <c r="B76">
        <f>IF(A76="","",COUNTIF('Vehicle Register'!$P$2:$P$111,A76))</f>
        <v/>
      </c>
      <c r="C76">
        <f>IF(A76="","",COUNTIF('Vehicle Register'!$Q$2:$Q$111,A76))</f>
        <v/>
      </c>
    </row>
    <row r="77">
      <c r="B77">
        <f>IF(A77="","",COUNTIF('Vehicle Register'!$P$2:$P$111,A77))</f>
        <v/>
      </c>
      <c r="C77">
        <f>IF(A77="","",COUNTIF('Vehicle Register'!$Q$2:$Q$111,A77))</f>
        <v/>
      </c>
    </row>
    <row r="78">
      <c r="B78">
        <f>IF(A78="","",COUNTIF('Vehicle Register'!$P$2:$P$111,A78))</f>
        <v/>
      </c>
      <c r="C78">
        <f>IF(A78="","",COUNTIF('Vehicle Register'!$Q$2:$Q$111,A78))</f>
        <v/>
      </c>
    </row>
    <row r="79">
      <c r="B79">
        <f>IF(A79="","",COUNTIF('Vehicle Register'!$P$2:$P$111,A79))</f>
        <v/>
      </c>
      <c r="C79">
        <f>IF(A79="","",COUNTIF('Vehicle Register'!$Q$2:$Q$111,A79))</f>
        <v/>
      </c>
    </row>
    <row r="80">
      <c r="B80">
        <f>IF(A80="","",COUNTIF('Vehicle Register'!$P$2:$P$111,A80))</f>
        <v/>
      </c>
      <c r="C80">
        <f>IF(A80="","",COUNTIF('Vehicle Register'!$Q$2:$Q$111,A80))</f>
        <v/>
      </c>
    </row>
    <row r="81">
      <c r="B81">
        <f>IF(A81="","",COUNTIF('Vehicle Register'!$P$2:$P$111,A81))</f>
        <v/>
      </c>
      <c r="C81">
        <f>IF(A81="","",COUNTIF('Vehicle Register'!$Q$2:$Q$111,A81))</f>
        <v/>
      </c>
    </row>
    <row r="82">
      <c r="B82">
        <f>IF(A82="","",COUNTIF('Vehicle Register'!$P$2:$P$111,A82))</f>
        <v/>
      </c>
      <c r="C82">
        <f>IF(A82="","",COUNTIF('Vehicle Register'!$Q$2:$Q$111,A82))</f>
        <v/>
      </c>
    </row>
    <row r="83">
      <c r="B83">
        <f>IF(A83="","",COUNTIF('Vehicle Register'!$P$2:$P$111,A83))</f>
        <v/>
      </c>
      <c r="C83">
        <f>IF(A83="","",COUNTIF('Vehicle Register'!$Q$2:$Q$111,A83))</f>
        <v/>
      </c>
    </row>
    <row r="84">
      <c r="B84">
        <f>IF(A84="","",COUNTIF('Vehicle Register'!$P$2:$P$111,A84))</f>
        <v/>
      </c>
      <c r="C84">
        <f>IF(A84="","",COUNTIF('Vehicle Register'!$Q$2:$Q$111,A84))</f>
        <v/>
      </c>
    </row>
    <row r="85">
      <c r="B85">
        <f>IF(A85="","",COUNTIF('Vehicle Register'!$P$2:$P$111,A85))</f>
        <v/>
      </c>
      <c r="C85">
        <f>IF(A85="","",COUNTIF('Vehicle Register'!$Q$2:$Q$111,A85))</f>
        <v/>
      </c>
    </row>
    <row r="86">
      <c r="B86">
        <f>IF(A86="","",COUNTIF('Vehicle Register'!$P$2:$P$111,A86))</f>
        <v/>
      </c>
      <c r="C86">
        <f>IF(A86="","",COUNTIF('Vehicle Register'!$Q$2:$Q$111,A86))</f>
        <v/>
      </c>
    </row>
    <row r="87">
      <c r="B87">
        <f>IF(A87="","",COUNTIF('Vehicle Register'!$P$2:$P$111,A87))</f>
        <v/>
      </c>
      <c r="C87">
        <f>IF(A87="","",COUNTIF('Vehicle Register'!$Q$2:$Q$111,A87))</f>
        <v/>
      </c>
    </row>
    <row r="88">
      <c r="B88">
        <f>IF(A88="","",COUNTIF('Vehicle Register'!$P$2:$P$111,A88))</f>
        <v/>
      </c>
      <c r="C88">
        <f>IF(A88="","",COUNTIF('Vehicle Register'!$Q$2:$Q$111,A88))</f>
        <v/>
      </c>
    </row>
    <row r="89">
      <c r="B89">
        <f>IF(A89="","",COUNTIF('Vehicle Register'!$P$2:$P$111,A89))</f>
        <v/>
      </c>
      <c r="C89">
        <f>IF(A89="","",COUNTIF('Vehicle Register'!$Q$2:$Q$111,A89))</f>
        <v/>
      </c>
    </row>
    <row r="90">
      <c r="B90">
        <f>IF(A90="","",COUNTIF('Vehicle Register'!$P$2:$P$111,A90))</f>
        <v/>
      </c>
      <c r="C90">
        <f>IF(A90="","",COUNTIF('Vehicle Register'!$Q$2:$Q$111,A90))</f>
        <v/>
      </c>
    </row>
    <row r="91">
      <c r="B91">
        <f>IF(A91="","",COUNTIF('Vehicle Register'!$P$2:$P$111,A91))</f>
        <v/>
      </c>
      <c r="C91">
        <f>IF(A91="","",COUNTIF('Vehicle Register'!$Q$2:$Q$111,A91))</f>
        <v/>
      </c>
    </row>
    <row r="92">
      <c r="B92">
        <f>IF(A92="","",COUNTIF('Vehicle Register'!$P$2:$P$111,A92))</f>
        <v/>
      </c>
      <c r="C92">
        <f>IF(A92="","",COUNTIF('Vehicle Register'!$Q$2:$Q$111,A92))</f>
        <v/>
      </c>
    </row>
    <row r="93">
      <c r="B93">
        <f>IF(A93="","",COUNTIF('Vehicle Register'!$P$2:$P$111,A93))</f>
        <v/>
      </c>
      <c r="C93">
        <f>IF(A93="","",COUNTIF('Vehicle Register'!$Q$2:$Q$111,A93))</f>
        <v/>
      </c>
    </row>
    <row r="94">
      <c r="B94">
        <f>IF(A94="","",COUNTIF('Vehicle Register'!$P$2:$P$111,A94))</f>
        <v/>
      </c>
      <c r="C94">
        <f>IF(A94="","",COUNTIF('Vehicle Register'!$Q$2:$Q$111,A94))</f>
        <v/>
      </c>
    </row>
    <row r="95">
      <c r="B95">
        <f>IF(A95="","",COUNTIF('Vehicle Register'!$P$2:$P$111,A95))</f>
        <v/>
      </c>
      <c r="C95">
        <f>IF(A95="","",COUNTIF('Vehicle Register'!$Q$2:$Q$111,A95))</f>
        <v/>
      </c>
    </row>
    <row r="96">
      <c r="B96">
        <f>IF(A96="","",COUNTIF('Vehicle Register'!$P$2:$P$111,A96))</f>
        <v/>
      </c>
      <c r="C96">
        <f>IF(A96="","",COUNTIF('Vehicle Register'!$Q$2:$Q$111,A96))</f>
        <v/>
      </c>
    </row>
    <row r="97">
      <c r="B97">
        <f>IF(A97="","",COUNTIF('Vehicle Register'!$P$2:$P$111,A97))</f>
        <v/>
      </c>
      <c r="C97">
        <f>IF(A97="","",COUNTIF('Vehicle Register'!$Q$2:$Q$111,A97))</f>
        <v/>
      </c>
    </row>
    <row r="98">
      <c r="B98">
        <f>IF(A98="","",COUNTIF('Vehicle Register'!$P$2:$P$111,A98))</f>
        <v/>
      </c>
      <c r="C98">
        <f>IF(A98="","",COUNTIF('Vehicle Register'!$Q$2:$Q$111,A98))</f>
        <v/>
      </c>
    </row>
    <row r="99">
      <c r="B99">
        <f>IF(A99="","",COUNTIF('Vehicle Register'!$P$2:$P$111,A99))</f>
        <v/>
      </c>
      <c r="C99">
        <f>IF(A99="","",COUNTIF('Vehicle Register'!$Q$2:$Q$111,A99))</f>
        <v/>
      </c>
    </row>
    <row r="100">
      <c r="B100">
        <f>IF(A100="","",COUNTIF('Vehicle Register'!$P$2:$P$111,A100))</f>
        <v/>
      </c>
      <c r="C100">
        <f>IF(A100="","",COUNTIF('Vehicle Register'!$Q$2:$Q$111,A100))</f>
        <v/>
      </c>
    </row>
    <row r="101">
      <c r="B101">
        <f>IF(A101="","",COUNTIF('Vehicle Register'!$P$2:$P$111,A101))</f>
        <v/>
      </c>
      <c r="C101">
        <f>IF(A101="","",COUNTIF('Vehicle Register'!$Q$2:$Q$111,A101))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0843D"/>
    <outlinePr summaryBelow="1" summaryRight="1"/>
    <pageSetUpPr/>
  </sheetPr>
  <dimension ref="A1:I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31" customWidth="1" min="2" max="2"/>
    <col width="4" customWidth="1" min="3" max="3"/>
    <col width="22" customWidth="1" min="4" max="4"/>
    <col width="34" customWidth="1" min="5" max="5"/>
    <col width="4" customWidth="1" min="6" max="6"/>
    <col width="18" customWidth="1" min="7" max="7"/>
    <col width="4" customWidth="1" min="8" max="8"/>
    <col width="22" customWidth="1" min="9" max="9"/>
  </cols>
  <sheetData>
    <row r="1" ht="32" customHeight="1">
      <c r="A1" s="26" t="inlineStr">
        <is>
          <t>Lists and Lookup Values</t>
        </is>
      </c>
      <c r="B1" s="33" t="n"/>
      <c r="C1" s="33" t="n"/>
      <c r="D1" s="33" t="n"/>
      <c r="E1" s="33" t="n"/>
      <c r="F1" s="33" t="n"/>
      <c r="G1" s="33" t="n"/>
      <c r="H1" s="33" t="n"/>
      <c r="I1" s="34" t="n"/>
    </row>
    <row r="2"/>
    <row r="3">
      <c r="A3" s="28" t="inlineStr">
        <is>
          <t>WOF Status</t>
        </is>
      </c>
      <c r="B3" s="28" t="inlineStr">
        <is>
          <t>Recommended WOF Action</t>
        </is>
      </c>
      <c r="D3" s="28" t="inlineStr">
        <is>
          <t>Rego Status</t>
        </is>
      </c>
      <c r="E3" s="28" t="inlineStr">
        <is>
          <t>Recommended Rego Action</t>
        </is>
      </c>
      <c r="G3" s="28" t="inlineStr">
        <is>
          <t>Vehicle Type</t>
        </is>
      </c>
      <c r="I3" s="28" t="inlineStr">
        <is>
          <t>City</t>
        </is>
      </c>
    </row>
    <row r="4">
      <c r="A4" s="29" t="inlineStr">
        <is>
          <t>Current</t>
        </is>
      </c>
      <c r="B4" s="29" t="inlineStr">
        <is>
          <t>Monitor expiry date</t>
        </is>
      </c>
      <c r="D4" s="29" t="inlineStr">
        <is>
          <t>Current</t>
        </is>
      </c>
      <c r="E4" s="29" t="inlineStr">
        <is>
          <t>Monitor expiry date</t>
        </is>
      </c>
      <c r="G4" s="29" t="inlineStr">
        <is>
          <t>Car</t>
        </is>
      </c>
      <c r="I4" s="29" t="inlineStr">
        <is>
          <t>Auckland</t>
        </is>
      </c>
    </row>
    <row r="5">
      <c r="A5" s="13" t="inlineStr">
        <is>
          <t>Due within 30 days</t>
        </is>
      </c>
      <c r="B5" s="13" t="inlineStr">
        <is>
          <t>Plan WOF renewal</t>
        </is>
      </c>
      <c r="D5" s="13" t="inlineStr">
        <is>
          <t>Due within 30 days</t>
        </is>
      </c>
      <c r="E5" s="13" t="inlineStr">
        <is>
          <t>Plan rego renewal</t>
        </is>
      </c>
      <c r="G5" s="13" t="inlineStr">
        <is>
          <t>Van</t>
        </is>
      </c>
      <c r="I5" s="13" t="inlineStr">
        <is>
          <t>Wellington</t>
        </is>
      </c>
    </row>
    <row r="6">
      <c r="A6" s="29" t="inlineStr">
        <is>
          <t>Due within 14 days</t>
        </is>
      </c>
      <c r="B6" s="29" t="inlineStr">
        <is>
          <t>Book WOF inspection</t>
        </is>
      </c>
      <c r="D6" s="29" t="inlineStr">
        <is>
          <t>Due within 14 days</t>
        </is>
      </c>
      <c r="E6" s="29" t="inlineStr">
        <is>
          <t>Renew through a licensing agent</t>
        </is>
      </c>
      <c r="G6" s="29" t="inlineStr">
        <is>
          <t>Ute</t>
        </is>
      </c>
      <c r="I6" s="29" t="inlineStr">
        <is>
          <t>Christchurch</t>
        </is>
      </c>
    </row>
    <row r="7">
      <c r="A7" s="13" t="inlineStr">
        <is>
          <t>Overdue</t>
        </is>
      </c>
      <c r="B7" s="13" t="inlineStr">
        <is>
          <t>Arrange renewal immediately</t>
        </is>
      </c>
      <c r="D7" s="13" t="inlineStr">
        <is>
          <t>Expired</t>
        </is>
      </c>
      <c r="E7" s="13" t="inlineStr">
        <is>
          <t>Arrange renewal immediately</t>
        </is>
      </c>
      <c r="G7" s="13" t="inlineStr">
        <is>
          <t>SUV</t>
        </is>
      </c>
      <c r="I7" s="13" t="inlineStr">
        <is>
          <t>Hamilton</t>
        </is>
      </c>
    </row>
    <row r="8">
      <c r="A8" s="29" t="n"/>
      <c r="B8" s="29" t="n"/>
      <c r="D8" s="29" t="n"/>
      <c r="E8" s="29" t="n"/>
      <c r="G8" s="29" t="inlineStr">
        <is>
          <t>Motorcycle</t>
        </is>
      </c>
      <c r="I8" s="29" t="inlineStr">
        <is>
          <t>Tauranga</t>
        </is>
      </c>
    </row>
    <row r="9">
      <c r="A9" s="13" t="n"/>
      <c r="B9" s="13" t="n"/>
      <c r="D9" s="13" t="n"/>
      <c r="E9" s="13" t="n"/>
      <c r="G9" s="13" t="n"/>
      <c r="I9" s="13" t="inlineStr">
        <is>
          <t>Dunedin</t>
        </is>
      </c>
    </row>
    <row r="10">
      <c r="A10" s="29" t="n"/>
      <c r="B10" s="29" t="n"/>
      <c r="D10" s="29" t="n"/>
      <c r="E10" s="29" t="n"/>
      <c r="G10" s="29" t="n"/>
      <c r="I10" s="29" t="inlineStr">
        <is>
          <t>Palmerston North</t>
        </is>
      </c>
    </row>
    <row r="11">
      <c r="A11" s="13" t="n"/>
      <c r="B11" s="13" t="n"/>
      <c r="D11" s="13" t="n"/>
      <c r="E11" s="13" t="n"/>
      <c r="G11" s="13" t="n"/>
      <c r="I11" s="13" t="inlineStr">
        <is>
          <t>Napier</t>
        </is>
      </c>
    </row>
    <row r="12">
      <c r="A12" s="29" t="n"/>
      <c r="B12" s="29" t="n"/>
      <c r="D12" s="29" t="n"/>
      <c r="E12" s="29" t="n"/>
      <c r="G12" s="29" t="n"/>
      <c r="I12" s="29" t="inlineStr">
        <is>
          <t>Rotorua</t>
        </is>
      </c>
    </row>
    <row r="13">
      <c r="A13" s="13" t="n"/>
      <c r="B13" s="13" t="n"/>
      <c r="D13" s="13" t="n"/>
      <c r="E13" s="13" t="n"/>
      <c r="G13" s="13" t="n"/>
      <c r="I13" s="13" t="inlineStr">
        <is>
          <t>Nelson</t>
        </is>
      </c>
    </row>
    <row r="14"/>
    <row r="15"/>
    <row r="16">
      <c r="A16" s="30" t="inlineStr">
        <is>
          <t>Reminder note</t>
        </is>
      </c>
    </row>
    <row r="17" ht="34" customHeight="1">
      <c r="A17" s="3" t="inlineStr">
        <is>
          <t>Vehicle owners should confirm renewal requirements with NZTA, an authorised vehicle inspector or a licensing agent.</t>
        </is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4B8A6"/>
    <outlinePr summaryBelow="1" summaryRight="1"/>
    <pageSetUpPr/>
  </sheetPr>
  <dimension ref="A1:B2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1" customWidth="1" min="1" max="1"/>
    <col width="88" customWidth="1" min="2" max="2"/>
  </cols>
  <sheetData>
    <row r="1" ht="32" customHeight="1">
      <c r="A1" s="26" t="inlineStr">
        <is>
          <t>Workbook Guide</t>
        </is>
      </c>
      <c r="B1" s="34" t="n"/>
    </row>
    <row r="2"/>
    <row r="3">
      <c r="A3" s="1" t="inlineStr">
        <is>
          <t>Vehicle Register column</t>
        </is>
      </c>
      <c r="B3" s="1" t="inlineStr">
        <is>
          <t>How to use it</t>
        </is>
      </c>
    </row>
    <row r="4" ht="30" customHeight="1">
      <c r="A4" s="29" t="inlineStr">
        <is>
          <t>Vehicle ID</t>
        </is>
      </c>
      <c r="B4" s="29" t="inlineStr">
        <is>
          <t>Enter a unique internal reference for each vehicle.</t>
        </is>
      </c>
    </row>
    <row r="5" ht="30" customHeight="1">
      <c r="A5" s="13" t="inlineStr">
        <is>
          <t>Registration Number</t>
        </is>
      </c>
      <c r="B5" s="13" t="inlineStr">
        <is>
          <t>Enter the vehicle registration plate number.</t>
        </is>
      </c>
    </row>
    <row r="6" ht="30" customHeight="1">
      <c r="A6" s="29" t="inlineStr">
        <is>
          <t>Vehicle Make and Vehicle Model</t>
        </is>
      </c>
      <c r="B6" s="29" t="inlineStr">
        <is>
          <t>Enter the make and model shown on the vehicle records.</t>
        </is>
      </c>
    </row>
    <row r="7" ht="30" customHeight="1">
      <c r="A7" s="13" t="inlineStr">
        <is>
          <t>Year</t>
        </is>
      </c>
      <c r="B7" s="13" t="inlineStr">
        <is>
          <t>Enter the vehicle model year.</t>
        </is>
      </c>
    </row>
    <row r="8" ht="30" customHeight="1">
      <c r="A8" s="29" t="inlineStr">
        <is>
          <t>Vehicle Type</t>
        </is>
      </c>
      <c r="B8" s="29" t="inlineStr">
        <is>
          <t>Select Car, Van, Ute, SUV or Motorcycle from the dropdown list.</t>
        </is>
      </c>
    </row>
    <row r="9" ht="30" customHeight="1">
      <c r="A9" s="13" t="inlineStr">
        <is>
          <t>Odometer (km)</t>
        </is>
      </c>
      <c r="B9" s="13" t="inlineStr">
        <is>
          <t>Enter the latest odometer reading in kilometres.</t>
        </is>
      </c>
    </row>
    <row r="10" ht="30" customHeight="1">
      <c r="A10" s="29" t="inlineStr">
        <is>
          <t>Owner / Driver</t>
        </is>
      </c>
      <c r="B10" s="29" t="inlineStr">
        <is>
          <t>Enter the person responsible for the vehicle.</t>
        </is>
      </c>
    </row>
    <row r="11" ht="30" customHeight="1">
      <c r="A11" s="13" t="inlineStr">
        <is>
          <t>City</t>
        </is>
      </c>
      <c r="B11" s="13" t="inlineStr">
        <is>
          <t>Select the normal vehicle location from the dropdown list.</t>
        </is>
      </c>
    </row>
    <row r="12" ht="30" customHeight="1">
      <c r="A12" s="29" t="inlineStr">
        <is>
          <t>WOF Expiry Date</t>
        </is>
      </c>
      <c r="B12" s="29" t="inlineStr">
        <is>
          <t>Enter the Warrant of Fitness expiry date using DD/MM/YYYY.</t>
        </is>
      </c>
    </row>
    <row r="13" ht="30" customHeight="1">
      <c r="A13" s="13" t="inlineStr">
        <is>
          <t>Rego Expiry Date</t>
        </is>
      </c>
      <c r="B13" s="13" t="inlineStr">
        <is>
          <t>Enter the vehicle licensing expiry date using DD/MM/YYYY.</t>
        </is>
      </c>
    </row>
    <row r="14" ht="30" customHeight="1">
      <c r="A14" s="29" t="inlineStr">
        <is>
          <t>WOF Cost and Rego Cost</t>
        </is>
      </c>
      <c r="B14" s="29" t="inlineStr">
        <is>
          <t>Enter expected or actual renewal costs in NZD.</t>
        </is>
      </c>
    </row>
    <row r="15" ht="30" customHeight="1">
      <c r="A15" s="13" t="inlineStr">
        <is>
          <t>Days Until WOF and Days Until Rego</t>
        </is>
      </c>
      <c r="B15" s="13" t="inlineStr">
        <is>
          <t>Calculated automatically from today’s date. Negative values indicate an overdue or expired item.</t>
        </is>
      </c>
    </row>
    <row r="16" ht="30" customHeight="1">
      <c r="A16" s="29" t="inlineStr">
        <is>
          <t>WOF Status and Rego Status</t>
        </is>
      </c>
      <c r="B16" s="29" t="inlineStr">
        <is>
          <t>Calculated automatically from the expiry dates.</t>
        </is>
      </c>
    </row>
    <row r="17" ht="30" customHeight="1">
      <c r="A17" s="13" t="inlineStr">
        <is>
          <t>Next Action</t>
        </is>
      </c>
      <c r="B17" s="13" t="inlineStr">
        <is>
          <t>Calculated from the WOF and rego status to highlight the priority action.</t>
        </is>
      </c>
    </row>
    <row r="18" ht="30" customHeight="1">
      <c r="A18" s="29" t="inlineStr">
        <is>
          <t>Notes</t>
        </is>
      </c>
      <c r="B18" s="29" t="inlineStr">
        <is>
          <t>Record booking references, service provider details or other reminders.</t>
        </is>
      </c>
    </row>
    <row r="19" ht="30" customHeight="1">
      <c r="A19" s="13" t="inlineStr">
        <is>
          <t>WOF Guidance</t>
        </is>
      </c>
      <c r="B19" s="13" t="inlineStr">
        <is>
          <t>Uses a VLOOKUP from the Lists sheet to show the recommended WOF action.</t>
        </is>
      </c>
    </row>
    <row r="20"/>
    <row r="21"/>
    <row r="22">
      <c r="A22" s="18" t="inlineStr">
        <is>
          <t>Sheet</t>
        </is>
      </c>
      <c r="B22" s="18" t="inlineStr">
        <is>
          <t>Purpose</t>
        </is>
      </c>
    </row>
    <row r="23" ht="34" customHeight="1">
      <c r="A23" s="10" t="inlineStr">
        <is>
          <t>Vehicle Register</t>
        </is>
      </c>
      <c r="B23" s="10" t="inlineStr">
        <is>
          <t>Main data-entry sheet. Update the pale yellow input cells and use filters to review vehicle reminders.</t>
        </is>
      </c>
    </row>
    <row r="24" ht="34" customHeight="1">
      <c r="A24" s="13" t="inlineStr">
        <is>
          <t>Dashboard</t>
        </is>
      </c>
      <c r="B24" s="13" t="inlineStr">
        <is>
          <t>Management view with current key performance indicators and reminder status charts.</t>
        </is>
      </c>
    </row>
    <row r="25" ht="34" customHeight="1">
      <c r="A25" s="10" t="inlineStr">
        <is>
          <t>Lists</t>
        </is>
      </c>
      <c r="B25" s="10" t="inlineStr">
        <is>
          <t>Source values for dropdown lists and the WOF action lookup. Confirm requirements with NZTA, an authorised vehicle inspector or licensing agent.</t>
        </is>
      </c>
    </row>
    <row r="26" ht="34" customHeight="1">
      <c r="A26" s="13" t="inlineStr">
        <is>
          <t>Instructions</t>
        </is>
      </c>
      <c r="B26" s="13" t="inlineStr">
        <is>
          <t>Reference guide for entering and maintaining the workbook.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2026-08-25T21:12:57Z</dcterms:created>
  <dcterms:modified xmlns:dcterms="http://purl.org/dc/terms/" xmlns:xsi="http://www.w3.org/2001/XMLSchema-instance" xsi:type="dcterms:W3CDTF">2026-08-25T21:12:57Z</dcterms:modified>
</cp:coreProperties>
</file>